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Доходы (табл.2)" sheetId="1" r:id="rId1"/>
  </sheets>
  <definedNames/>
  <calcPr fullCalcOnLoad="1"/>
</workbook>
</file>

<file path=xl/sharedStrings.xml><?xml version="1.0" encoding="utf-8"?>
<sst xmlns="http://schemas.openxmlformats.org/spreadsheetml/2006/main" count="67" uniqueCount="66">
  <si>
    <t>1</t>
  </si>
  <si>
    <t>Сумма, руб.</t>
  </si>
  <si>
    <t>Название безвозмездных поступлений/КБК</t>
  </si>
  <si>
    <t xml:space="preserve">Субвенции </t>
  </si>
  <si>
    <t>Дотации</t>
  </si>
  <si>
    <t>2021 год</t>
  </si>
  <si>
    <t>Дотации на выравнивание бюджетной обеспеченности муниципальных районов (городских округов)/037 2 02 15001 05 0000 150</t>
  </si>
  <si>
    <t xml:space="preserve">Дотации на поддержку мер по обеспечению сбалансированности местных бюджетов/037 2 02 15002 05 0000 150 </t>
  </si>
  <si>
    <t>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пребывания/039 2 02 29999 05 0000 150</t>
  </si>
  <si>
    <t>Субсидии бюджетам муниципальных районов,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области/039 2 02 29999 05 0000 150</t>
  </si>
  <si>
    <t>Субсидии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области/035 2 02 29999 05 0000 150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</si>
  <si>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области/035 2 02 29999 05 0000 150</t>
  </si>
  <si>
    <t xml:space="preserve">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 и защите их прав/035 2 02 30024 05 0000 150   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</si>
  <si>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правонарушений/035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</si>
  <si>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организаций/039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</si>
  <si>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оздоровление/039 2 02 30024 05 0000 150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</si>
  <si>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услуг)/039 2 02 39999 05 0000 150 </t>
  </si>
  <si>
    <t xml:space="preserve">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 в лагерях дневного пребывания детей-сирот и детей, находящихся в трудной жизненной ситуации/039 2 02 30024 05 0000 150   </t>
  </si>
  <si>
    <r>
  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 и уход за детьми в образовательных организациях, реализующих образовательную программу дошкольного образования/039 2 02 30024 05 0000 150</t>
    </r>
    <r>
      <rPr>
        <i/>
        <sz val="10"/>
        <rFont val="Times New Roman"/>
        <family val="1"/>
      </rPr>
      <t xml:space="preserve"> </t>
    </r>
  </si>
  <si>
    <t>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скотомогильников/044 2 02 30024 05 0000 150</t>
  </si>
  <si>
    <t>Субвенции бюджетам городских округов и муниципальных районов Ивановской области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помещений/041 2 02 35082 05 0000 150</t>
  </si>
  <si>
    <t>Субсидии бюджетам городских округов,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услуг/035 2 02 29999 05 0000 150</t>
  </si>
  <si>
    <t xml:space="preserve">I. Межбюджетные трансферты, поступающие из областного бюджета </t>
  </si>
  <si>
    <t xml:space="preserve">Субсидии </t>
  </si>
  <si>
    <t>ИТОГО:</t>
  </si>
  <si>
    <t>2022 год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</si>
  <si>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услуг)/039 2 02 39999 05 0000 150   </t>
  </si>
  <si>
    <t>Безвозмездные поступления в бюджет Южского муниципального района в 2021 году и плановом периоде 2022 и 2023 годов</t>
  </si>
  <si>
    <t>2023 год</t>
  </si>
  <si>
    <t>Субвенции бюджетам муниципальных районов и городских округов Ивановской области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владельцев/044 2 02 30024 05 0000 150</t>
  </si>
  <si>
    <t>II. Иные межбюджетные трансферты, поступающие из областного бюджета</t>
  </si>
  <si>
    <t>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фондов/044 2 02 20216 05 0000 150</t>
  </si>
  <si>
    <t xml:space="preserve">Субвенции бюджетам муниципальных образований Ивановской области на осуществление исполнительно-распорядительными органами муниципальных образований государственных полномочий по составлению, изменению и дополнению списков кандидатов в присяжные заседатели федеральных судов общей юрисдикции в Российской Федерации/ 035 2 02 35120 05 0000 150 </t>
  </si>
  <si>
    <t>Субсидии бюджетам муниципальных образований Ивановской области на разработку (корректировку) проектной документации и газификацию населенных пунктов, объектов социальной инфраструктуры Ивановской области/044 2 02 20077 05 0000 150</t>
  </si>
  <si>
    <t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Думы/039 2 02 29999 05 0000 150</t>
  </si>
  <si>
    <t>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организациях/039 2 02 25304 05 0000 150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</si>
  <si>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Думы/035 2 02 29999 05 0000 150</t>
  </si>
  <si>
    <t>Субвенции бюджетам муниципальных образований Ивановской области на проведение Всероссийской переписи населения 2020 года/035 2 02 35469 05 0000 150</t>
  </si>
  <si>
    <t>Субсидии бюджетам муниципальных образований Ивановской области на проведение комплексных кадастровых работ в отношении неиспользуемых земель из состава земель сельскохозяйственного назначения/041 2 02 29999 05 0000 150</t>
  </si>
  <si>
    <t>к решению Совета Южского</t>
  </si>
  <si>
    <t>муниципального района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</si>
  <si>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</si>
  <si>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</si>
  <si>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</si>
  <si>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</si>
  <si>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на 2021 год и на плановый</t>
  </si>
  <si>
    <t>период 2022 и 2023 годов""</t>
  </si>
  <si>
    <t>"Таблица 2</t>
  </si>
  <si>
    <t>III. Межбюджетные трансферты, поступающие из бюджетов поселений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</si>
  <si>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контроля/043 2 02 40014 05 0000 150, в том числе:</t>
  </si>
  <si>
    <t>- Талицко-Мугреевское сельское поселение</t>
  </si>
  <si>
    <t>- Хотимльское сельское поселение</t>
  </si>
  <si>
    <t>- Холуйское сельское поселение</t>
  </si>
  <si>
    <t>- Новоклязьминское сельское поселение</t>
  </si>
  <si>
    <t>- Мугреево-Никольское сельское поселение</t>
  </si>
  <si>
    <t>"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</si>
  <si>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среды/039 2 02 25210 05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</si>
  <si>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городах/039 2 02 25169 05 0000 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</si>
  <si>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спортом/039 2 02 25097 05 0000 150</t>
  </si>
  <si>
    <t>IV. Прочие безвозмездные поступления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</si>
  <si>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районов/039 2 07 05020 05 0000 150  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</si>
  <si>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направленностей/039 2 02 25491 05 0000 150</t>
  </si>
  <si>
    <t>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организаций/039 2 02 45303 05 0000 150</t>
  </si>
  <si>
    <t>Приложение № 1</t>
  </si>
  <si>
    <t>Субсидии бюджетам муниципальных образований Ивановской области на благоустройство, ремонт и установку площадок для физкультурно-оздоровительных занятий в рамках иных непрограммных мероприятий по наказам избирателей депутатам Ивановской областной Думы/035 2 02 29999 05 0000 150</t>
  </si>
  <si>
    <t>от 21.05.2021 № 37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</si>
</sst>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0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justify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top" wrapText="1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25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left" vertical="center" wrapText="1"/>
    </xf>
    <xf numFmtId="4" fontId="19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justify" vertical="center" wrapText="1"/>
    </xf>
    <xf numFmtId="4" fontId="19" fillId="0" borderId="10" xfId="0" applyNumberFormat="1" applyFont="1" applyBorder="1" applyAlignment="1">
      <alignment horizontal="center" vertical="center"/>
    </xf>
    <xf numFmtId="49" fontId="18" fillId="25" borderId="10" xfId="0" applyNumberFormat="1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4" fontId="33" fillId="25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18" fillId="0" borderId="10" xfId="0" applyNumberFormat="1" applyFont="1" applyFill="1" applyBorder="1" applyAlignment="1">
      <alignment horizontal="center" vertical="center"/>
    </xf>
    <xf numFmtId="4" fontId="19" fillId="26" borderId="10" xfId="0" applyNumberFormat="1" applyFont="1" applyFill="1" applyBorder="1" applyAlignment="1">
      <alignment horizontal="center" vertical="center"/>
    </xf>
    <xf numFmtId="0" fontId="19" fillId="26" borderId="10" xfId="0" applyFont="1" applyFill="1" applyBorder="1" applyAlignment="1">
      <alignment horizontal="justify" vertical="center" wrapText="1"/>
    </xf>
    <xf numFmtId="0" fontId="18" fillId="25" borderId="10" xfId="0" applyFont="1" applyFill="1" applyBorder="1" applyAlignment="1">
      <alignment horizontal="justify" vertical="top"/>
    </xf>
    <xf numFmtId="0" fontId="19" fillId="26" borderId="10" xfId="0" applyFont="1" applyFill="1" applyBorder="1" applyAlignment="1">
      <alignment horizontal="justify" vertical="top" wrapText="1"/>
    </xf>
    <xf numFmtId="49" fontId="18" fillId="25" borderId="10" xfId="0" applyNumberFormat="1" applyFont="1" applyFill="1" applyBorder="1" applyAlignment="1">
      <alignment horizontal="justify" vertical="center" wrapText="1"/>
    </xf>
    <xf numFmtId="0" fontId="18" fillId="0" borderId="0" xfId="0" applyFont="1" applyAlignment="1">
      <alignment horizontal="justify" vertical="top" wrapText="1"/>
    </xf>
    <xf numFmtId="0" fontId="19" fillId="24" borderId="10" xfId="0" applyFont="1" applyFill="1" applyBorder="1" applyAlignment="1">
      <alignment horizontal="justify" vertical="top" wrapText="1"/>
    </xf>
    <xf numFmtId="0" fontId="18" fillId="0" borderId="0" xfId="0" applyFont="1" applyAlignment="1">
      <alignment horizontal="right"/>
    </xf>
    <xf numFmtId="0" fontId="34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7"/>
  <sheetViews>
    <sheetView tabSelected="1" zoomScale="89" zoomScaleNormal="89" workbookViewId="0" topLeftCell="A1">
      <selection activeCell="B12" sqref="B12"/>
    </sheetView>
  </sheetViews>
  <sheetFormatPr defaultColWidth="9.140625" defaultRowHeight="15"/>
  <cols>
    <col min="1" max="1" width="110.421875" style="3" customWidth="1"/>
    <col min="2" max="3" width="19.8515625" style="3" customWidth="1"/>
    <col min="4" max="4" width="19.7109375" style="3" customWidth="1"/>
    <col min="5" max="16384" width="9.140625" style="3" customWidth="1"/>
  </cols>
  <sheetData>
    <row r="1" spans="2:4" ht="18.75">
      <c r="B1" s="42" t="s">
        <v>63</v>
      </c>
      <c r="C1" s="42"/>
      <c r="D1" s="42"/>
    </row>
    <row r="2" spans="2:4" ht="18.75">
      <c r="B2" s="42" t="s">
        <v>39</v>
      </c>
      <c r="C2" s="42"/>
      <c r="D2" s="42"/>
    </row>
    <row r="3" spans="2:4" ht="18.75">
      <c r="B3" s="42" t="s">
        <v>40</v>
      </c>
      <c r="C3" s="42"/>
      <c r="D3" s="42"/>
    </row>
    <row r="4" spans="2:4" ht="18.75">
      <c r="B4" s="42" t="s">
        <v>41</v>
      </c>
      <c r="C4" s="42"/>
      <c r="D4" s="42"/>
    </row>
    <row r="5" spans="2:4" ht="18.75">
      <c r="B5" s="42" t="s">
        <v>42</v>
      </c>
      <c r="C5" s="42"/>
      <c r="D5" s="42"/>
    </row>
    <row r="6" spans="2:4" ht="18.75">
      <c r="B6" s="42" t="s">
        <v>40</v>
      </c>
      <c r="C6" s="42"/>
      <c r="D6" s="42"/>
    </row>
    <row r="7" spans="2:4" ht="18.75">
      <c r="B7" s="42" t="s">
        <v>43</v>
      </c>
      <c r="C7" s="42"/>
      <c r="D7" s="42"/>
    </row>
    <row r="8" spans="2:4" ht="18.75">
      <c r="B8" s="42" t="s">
        <v>44</v>
      </c>
      <c r="C8" s="42"/>
      <c r="D8" s="42"/>
    </row>
    <row r="9" spans="2:4" ht="18.75">
      <c r="B9" s="42" t="s">
        <v>45</v>
      </c>
      <c r="C9" s="42"/>
      <c r="D9" s="42"/>
    </row>
    <row r="10" spans="2:4" ht="18.75">
      <c r="B10" s="42" t="s">
        <v>46</v>
      </c>
      <c r="C10" s="42"/>
      <c r="D10" s="42"/>
    </row>
    <row r="11" spans="2:4" ht="18.75">
      <c r="B11" s="42" t="s">
        <v>65</v>
      </c>
      <c r="C11" s="42"/>
      <c r="D11" s="42"/>
    </row>
    <row r="13" spans="1:4" ht="20.25" customHeight="1">
      <c r="A13" s="1"/>
      <c r="B13" s="2"/>
      <c r="C13" s="44" t="s">
        <v>47</v>
      </c>
      <c r="D13" s="44"/>
    </row>
    <row r="14" spans="1:4" s="4" customFormat="1" ht="28.5" customHeight="1">
      <c r="A14" s="51" t="s">
        <v>27</v>
      </c>
      <c r="B14" s="51"/>
      <c r="C14" s="51"/>
      <c r="D14" s="51"/>
    </row>
    <row r="15" spans="1:4" ht="18" customHeight="1">
      <c r="A15" s="43"/>
      <c r="B15" s="43"/>
      <c r="C15" s="43"/>
      <c r="D15" s="43"/>
    </row>
    <row r="16" spans="1:4" s="6" customFormat="1" ht="27.75" customHeight="1">
      <c r="A16" s="47" t="s">
        <v>2</v>
      </c>
      <c r="B16" s="48" t="s">
        <v>1</v>
      </c>
      <c r="C16" s="49"/>
      <c r="D16" s="50"/>
    </row>
    <row r="17" spans="1:4" s="6" customFormat="1" ht="27.75" customHeight="1">
      <c r="A17" s="47"/>
      <c r="B17" s="5" t="s">
        <v>5</v>
      </c>
      <c r="C17" s="5" t="s">
        <v>25</v>
      </c>
      <c r="D17" s="5" t="s">
        <v>28</v>
      </c>
    </row>
    <row r="18" spans="1:4" s="8" customFormat="1" ht="22.5" customHeight="1">
      <c r="A18" s="7" t="s">
        <v>0</v>
      </c>
      <c r="B18" s="5">
        <v>2</v>
      </c>
      <c r="C18" s="5">
        <v>3</v>
      </c>
      <c r="D18" s="31">
        <v>4</v>
      </c>
    </row>
    <row r="19" spans="1:4" s="11" customFormat="1" ht="33.75" customHeight="1">
      <c r="A19" s="9" t="s">
        <v>22</v>
      </c>
      <c r="B19" s="10">
        <f>B20+B23+B40+B54</f>
        <v>299380820.28</v>
      </c>
      <c r="C19" s="10">
        <f>C20+C23+C40+C54</f>
        <v>168578805.89</v>
      </c>
      <c r="D19" s="10">
        <f>D20+D23+D40+D54</f>
        <v>162755397.82999998</v>
      </c>
    </row>
    <row r="20" spans="1:4" s="13" customFormat="1" ht="25.5" customHeight="1">
      <c r="A20" s="12" t="s">
        <v>4</v>
      </c>
      <c r="B20" s="28">
        <f>SUM(B21:B22)</f>
        <v>126618020</v>
      </c>
      <c r="C20" s="28">
        <f>SUM(C21:C22)</f>
        <v>92115000</v>
      </c>
      <c r="D20" s="28">
        <f>SUM(D21:D22)</f>
        <v>89553500</v>
      </c>
    </row>
    <row r="21" spans="1:4" s="6" customFormat="1" ht="47.25" customHeight="1">
      <c r="A21" s="29" t="s">
        <v>6</v>
      </c>
      <c r="B21" s="33">
        <f>102491500+5716600</f>
        <v>108208100</v>
      </c>
      <c r="C21" s="34">
        <v>92115000</v>
      </c>
      <c r="D21" s="34">
        <f>92115000-2561500</f>
        <v>89553500</v>
      </c>
    </row>
    <row r="22" spans="1:4" s="6" customFormat="1" ht="48" customHeight="1">
      <c r="A22" s="29" t="s">
        <v>7</v>
      </c>
      <c r="B22" s="32">
        <f>14423180+3986740</f>
        <v>18409920</v>
      </c>
      <c r="C22" s="32">
        <v>0</v>
      </c>
      <c r="D22" s="24">
        <v>0</v>
      </c>
    </row>
    <row r="23" spans="1:4" s="4" customFormat="1" ht="30" customHeight="1">
      <c r="A23" s="27" t="s">
        <v>23</v>
      </c>
      <c r="B23" s="26">
        <f>SUM(B24:B39)</f>
        <v>41187210.43000001</v>
      </c>
      <c r="C23" s="26">
        <f>SUM(C24:C38)</f>
        <v>20960802.06</v>
      </c>
      <c r="D23" s="26">
        <f>SUM(D24:D38)</f>
        <v>17718239.7</v>
      </c>
    </row>
    <row r="24" spans="1:4" s="4" customFormat="1" ht="57.75" customHeight="1">
      <c r="A24" s="23" t="s">
        <v>8</v>
      </c>
      <c r="B24" s="24">
        <v>533610</v>
      </c>
      <c r="C24" s="24">
        <v>533610</v>
      </c>
      <c r="D24" s="24">
        <v>533610</v>
      </c>
    </row>
    <row r="25" spans="1:4" s="4" customFormat="1" ht="96" customHeight="1">
      <c r="A25" s="23" t="s">
        <v>9</v>
      </c>
      <c r="B25" s="24">
        <v>1300693.16</v>
      </c>
      <c r="C25" s="24">
        <v>0</v>
      </c>
      <c r="D25" s="24">
        <v>0</v>
      </c>
    </row>
    <row r="26" spans="1:4" s="4" customFormat="1" ht="98.25" customHeight="1">
      <c r="A26" s="23" t="s">
        <v>10</v>
      </c>
      <c r="B26" s="24">
        <v>1163537</v>
      </c>
      <c r="C26" s="24">
        <v>0</v>
      </c>
      <c r="D26" s="24">
        <v>0</v>
      </c>
    </row>
    <row r="27" spans="1:4" s="4" customFormat="1" ht="91.5" customHeight="1">
      <c r="A27" s="23" t="s">
        <v>11</v>
      </c>
      <c r="B27" s="24">
        <f>4546380+233640</f>
        <v>4780020</v>
      </c>
      <c r="C27" s="24">
        <v>0</v>
      </c>
      <c r="D27" s="24">
        <v>0</v>
      </c>
    </row>
    <row r="28" spans="1:4" s="4" customFormat="1" ht="78" customHeight="1">
      <c r="A28" s="23" t="s">
        <v>21</v>
      </c>
      <c r="B28" s="24">
        <v>1547608</v>
      </c>
      <c r="C28" s="24">
        <v>0</v>
      </c>
      <c r="D28" s="24">
        <v>0</v>
      </c>
    </row>
    <row r="29" spans="1:4" s="4" customFormat="1" ht="76.5" customHeight="1">
      <c r="A29" s="23" t="s">
        <v>33</v>
      </c>
      <c r="B29" s="24">
        <f>5074320.33+4000000</f>
        <v>9074320.33</v>
      </c>
      <c r="C29" s="24">
        <v>0</v>
      </c>
      <c r="D29" s="24">
        <v>0</v>
      </c>
    </row>
    <row r="30" spans="1:4" s="4" customFormat="1" ht="101.25" customHeight="1">
      <c r="A30" s="23" t="s">
        <v>31</v>
      </c>
      <c r="B30" s="24">
        <v>4535579.24</v>
      </c>
      <c r="C30" s="24">
        <v>4812326.45</v>
      </c>
      <c r="D30" s="24">
        <v>0</v>
      </c>
    </row>
    <row r="31" spans="1:4" s="4" customFormat="1" ht="68.25" customHeight="1">
      <c r="A31" s="23" t="s">
        <v>35</v>
      </c>
      <c r="B31" s="24">
        <v>7801569.6</v>
      </c>
      <c r="C31" s="24">
        <v>8035004.4</v>
      </c>
      <c r="D31" s="24">
        <v>7797742.8</v>
      </c>
    </row>
    <row r="32" spans="1:4" s="4" customFormat="1" ht="64.5" customHeight="1">
      <c r="A32" s="23" t="s">
        <v>38</v>
      </c>
      <c r="B32" s="24">
        <f>50985+300366</f>
        <v>351351</v>
      </c>
      <c r="C32" s="24">
        <v>0</v>
      </c>
      <c r="D32" s="24">
        <v>0</v>
      </c>
    </row>
    <row r="33" spans="1:4" s="4" customFormat="1" ht="79.5" customHeight="1">
      <c r="A33" s="23" t="s">
        <v>34</v>
      </c>
      <c r="B33" s="24">
        <v>1000000</v>
      </c>
      <c r="C33" s="24">
        <v>0</v>
      </c>
      <c r="D33" s="24">
        <v>0</v>
      </c>
    </row>
    <row r="34" spans="1:4" s="4" customFormat="1" ht="86.25" customHeight="1">
      <c r="A34" s="23" t="s">
        <v>36</v>
      </c>
      <c r="B34" s="24">
        <v>431000</v>
      </c>
      <c r="C34" s="24">
        <v>0</v>
      </c>
      <c r="D34" s="24">
        <v>0</v>
      </c>
    </row>
    <row r="35" spans="1:4" s="4" customFormat="1" ht="66.75" customHeight="1">
      <c r="A35" s="40" t="s">
        <v>58</v>
      </c>
      <c r="B35" s="24">
        <v>2630898.99</v>
      </c>
      <c r="C35" s="24">
        <v>2349818.19</v>
      </c>
      <c r="D35" s="24">
        <v>0</v>
      </c>
    </row>
    <row r="36" spans="1:4" s="4" customFormat="1" ht="86.25" customHeight="1">
      <c r="A36" s="23" t="s">
        <v>57</v>
      </c>
      <c r="B36" s="24">
        <v>3137470.72</v>
      </c>
      <c r="C36" s="24">
        <v>1568745.8</v>
      </c>
      <c r="D36" s="24">
        <v>1568505.9</v>
      </c>
    </row>
    <row r="37" spans="1:4" s="4" customFormat="1" ht="74.25" customHeight="1">
      <c r="A37" s="23" t="s">
        <v>56</v>
      </c>
      <c r="B37" s="24">
        <v>1899552.39</v>
      </c>
      <c r="C37" s="24">
        <v>3168814.82</v>
      </c>
      <c r="D37" s="24">
        <v>7818381</v>
      </c>
    </row>
    <row r="38" spans="1:4" s="4" customFormat="1" ht="74.25" customHeight="1">
      <c r="A38" s="23" t="s">
        <v>61</v>
      </c>
      <c r="B38" s="24">
        <v>0</v>
      </c>
      <c r="C38" s="24">
        <v>492482.4</v>
      </c>
      <c r="D38" s="24">
        <v>0</v>
      </c>
    </row>
    <row r="39" spans="1:4" s="4" customFormat="1" ht="74.25" customHeight="1">
      <c r="A39" s="23" t="s">
        <v>64</v>
      </c>
      <c r="B39" s="24">
        <v>1000000</v>
      </c>
      <c r="C39" s="24">
        <v>0</v>
      </c>
      <c r="D39" s="24">
        <v>0</v>
      </c>
    </row>
    <row r="40" spans="1:4" s="6" customFormat="1" ht="30" customHeight="1">
      <c r="A40" s="25" t="s">
        <v>3</v>
      </c>
      <c r="B40" s="26">
        <f>SUM(B41:B53)</f>
        <v>123138629.84999998</v>
      </c>
      <c r="C40" s="26">
        <f>SUM(C41:C53)</f>
        <v>47066043.83</v>
      </c>
      <c r="D40" s="26">
        <f>SUM(D41:D53)</f>
        <v>47046698.129999995</v>
      </c>
    </row>
    <row r="41" spans="1:4" ht="67.5" customHeight="1">
      <c r="A41" s="37" t="s">
        <v>12</v>
      </c>
      <c r="B41" s="24">
        <v>447780.32</v>
      </c>
      <c r="C41" s="24">
        <v>408434</v>
      </c>
      <c r="D41" s="24">
        <v>408434</v>
      </c>
    </row>
    <row r="42" spans="1:4" ht="68.25" customHeight="1">
      <c r="A42" s="23" t="s">
        <v>13</v>
      </c>
      <c r="B42" s="24">
        <v>11125.5</v>
      </c>
      <c r="C42" s="24">
        <v>11125.5</v>
      </c>
      <c r="D42" s="24">
        <v>11125.5</v>
      </c>
    </row>
    <row r="43" spans="1:4" ht="102" customHeight="1">
      <c r="A43" s="23" t="s">
        <v>14</v>
      </c>
      <c r="B43" s="24">
        <v>0</v>
      </c>
      <c r="C43" s="24">
        <v>37380</v>
      </c>
      <c r="D43" s="24">
        <v>37380</v>
      </c>
    </row>
    <row r="44" spans="1:4" ht="121.5" customHeight="1">
      <c r="A44" s="23" t="s">
        <v>15</v>
      </c>
      <c r="B44" s="24">
        <v>491895</v>
      </c>
      <c r="C44" s="24">
        <v>628382</v>
      </c>
      <c r="D44" s="24">
        <v>628382</v>
      </c>
    </row>
    <row r="45" spans="1:4" ht="116.25" customHeight="1">
      <c r="A45" s="23" t="s">
        <v>26</v>
      </c>
      <c r="B45" s="24">
        <v>38079082</v>
      </c>
      <c r="C45" s="24">
        <v>41448975</v>
      </c>
      <c r="D45" s="24">
        <v>41448975</v>
      </c>
    </row>
    <row r="46" spans="1:4" s="14" customFormat="1" ht="157.5" customHeight="1">
      <c r="A46" s="23" t="s">
        <v>16</v>
      </c>
      <c r="B46" s="30">
        <v>80977838</v>
      </c>
      <c r="C46" s="30">
        <v>0</v>
      </c>
      <c r="D46" s="30">
        <v>0</v>
      </c>
    </row>
    <row r="47" spans="1:4" ht="87.75" customHeight="1">
      <c r="A47" s="23" t="s">
        <v>17</v>
      </c>
      <c r="B47" s="24">
        <v>50820</v>
      </c>
      <c r="C47" s="24">
        <v>50820</v>
      </c>
      <c r="D47" s="24">
        <v>50820</v>
      </c>
    </row>
    <row r="48" spans="1:4" ht="102" customHeight="1">
      <c r="A48" s="23" t="s">
        <v>18</v>
      </c>
      <c r="B48" s="24">
        <v>762563.16</v>
      </c>
      <c r="C48" s="24">
        <v>752210.16</v>
      </c>
      <c r="D48" s="24">
        <v>752210.16</v>
      </c>
    </row>
    <row r="49" spans="1:4" ht="81" customHeight="1">
      <c r="A49" s="23" t="s">
        <v>20</v>
      </c>
      <c r="B49" s="24">
        <f>2760199.2-920066.4</f>
        <v>1840132.8000000003</v>
      </c>
      <c r="C49" s="24">
        <f>2760199.2+920066.4</f>
        <v>3680265.6</v>
      </c>
      <c r="D49" s="24">
        <f>920066.4+2760199.2</f>
        <v>3680265.6</v>
      </c>
    </row>
    <row r="50" spans="1:4" ht="92.25" customHeight="1">
      <c r="A50" s="23" t="s">
        <v>29</v>
      </c>
      <c r="B50" s="24">
        <v>65792.85</v>
      </c>
      <c r="C50" s="24">
        <v>24026.25</v>
      </c>
      <c r="D50" s="24">
        <v>24026.25</v>
      </c>
    </row>
    <row r="51" spans="1:4" ht="120.75" customHeight="1">
      <c r="A51" s="23" t="s">
        <v>19</v>
      </c>
      <c r="B51" s="24">
        <v>101433.22</v>
      </c>
      <c r="C51" s="24">
        <v>0</v>
      </c>
      <c r="D51" s="24">
        <v>0</v>
      </c>
    </row>
    <row r="52" spans="1:4" ht="105" customHeight="1">
      <c r="A52" s="23" t="s">
        <v>32</v>
      </c>
      <c r="B52" s="24">
        <f>20173.35-7911.99-12261.36</f>
        <v>0</v>
      </c>
      <c r="C52" s="24">
        <f>48697.49-24272.17</f>
        <v>24425.32</v>
      </c>
      <c r="D52" s="24">
        <v>5079.62</v>
      </c>
    </row>
    <row r="53" spans="1:4" ht="57.75" customHeight="1">
      <c r="A53" s="23" t="s">
        <v>37</v>
      </c>
      <c r="B53" s="24">
        <v>310167</v>
      </c>
      <c r="C53" s="24">
        <v>0</v>
      </c>
      <c r="D53" s="24">
        <v>0</v>
      </c>
    </row>
    <row r="54" spans="1:4" ht="30.75" customHeight="1">
      <c r="A54" s="36" t="s">
        <v>30</v>
      </c>
      <c r="B54" s="35">
        <f>B55</f>
        <v>8436960</v>
      </c>
      <c r="C54" s="35">
        <f>C55</f>
        <v>8436960</v>
      </c>
      <c r="D54" s="35">
        <f>D55</f>
        <v>8436960</v>
      </c>
    </row>
    <row r="55" spans="1:4" ht="87.75" customHeight="1">
      <c r="A55" s="23" t="s">
        <v>62</v>
      </c>
      <c r="B55" s="24">
        <v>8436960</v>
      </c>
      <c r="C55" s="24">
        <v>8436960</v>
      </c>
      <c r="D55" s="24">
        <v>8436960</v>
      </c>
    </row>
    <row r="56" spans="1:4" ht="39.75" customHeight="1">
      <c r="A56" s="38" t="s">
        <v>48</v>
      </c>
      <c r="B56" s="35">
        <f>B57</f>
        <v>380825.28</v>
      </c>
      <c r="C56" s="35">
        <f>C57</f>
        <v>342736.28</v>
      </c>
      <c r="D56" s="35">
        <f>D57</f>
        <v>342736.28</v>
      </c>
    </row>
    <row r="57" spans="1:4" ht="85.5" customHeight="1">
      <c r="A57" s="23" t="s">
        <v>49</v>
      </c>
      <c r="B57" s="24">
        <f>SUM(B58:B62)</f>
        <v>380825.28</v>
      </c>
      <c r="C57" s="24">
        <f>SUM(C58:C62)</f>
        <v>342736.28</v>
      </c>
      <c r="D57" s="24">
        <f>SUM(D58:D62)</f>
        <v>342736.28</v>
      </c>
    </row>
    <row r="58" spans="1:4" ht="30.75" customHeight="1">
      <c r="A58" s="39" t="s">
        <v>50</v>
      </c>
      <c r="B58" s="24">
        <v>228435</v>
      </c>
      <c r="C58" s="24">
        <v>228435</v>
      </c>
      <c r="D58" s="24">
        <v>228435</v>
      </c>
    </row>
    <row r="59" spans="1:4" ht="31.5" customHeight="1">
      <c r="A59" s="39" t="s">
        <v>51</v>
      </c>
      <c r="B59" s="24">
        <v>38089</v>
      </c>
      <c r="C59" s="24">
        <v>38089</v>
      </c>
      <c r="D59" s="24">
        <v>38089</v>
      </c>
    </row>
    <row r="60" spans="1:4" ht="39.75" customHeight="1">
      <c r="A60" s="39" t="s">
        <v>52</v>
      </c>
      <c r="B60" s="24">
        <v>38089</v>
      </c>
      <c r="C60" s="24">
        <f>38089-38089</f>
        <v>0</v>
      </c>
      <c r="D60" s="24">
        <f>38089-38089</f>
        <v>0</v>
      </c>
    </row>
    <row r="61" spans="1:4" ht="30.75" customHeight="1">
      <c r="A61" s="39" t="s">
        <v>53</v>
      </c>
      <c r="B61" s="24">
        <v>38089</v>
      </c>
      <c r="C61" s="24">
        <v>38089</v>
      </c>
      <c r="D61" s="24">
        <v>38089</v>
      </c>
    </row>
    <row r="62" spans="1:4" ht="37.5" customHeight="1">
      <c r="A62" s="39" t="s">
        <v>54</v>
      </c>
      <c r="B62" s="24">
        <v>38123.28</v>
      </c>
      <c r="C62" s="24">
        <v>38123.28</v>
      </c>
      <c r="D62" s="24">
        <v>38123.28</v>
      </c>
    </row>
    <row r="63" spans="1:4" ht="37.5" customHeight="1">
      <c r="A63" s="41" t="s">
        <v>59</v>
      </c>
      <c r="B63" s="10">
        <f>B64</f>
        <v>50000</v>
      </c>
      <c r="C63" s="10">
        <f>C64</f>
        <v>0</v>
      </c>
      <c r="D63" s="10">
        <f>D64</f>
        <v>0</v>
      </c>
    </row>
    <row r="64" spans="1:4" ht="43.5" customHeight="1">
      <c r="A64" s="23" t="s">
        <v>60</v>
      </c>
      <c r="B64" s="24">
        <v>50000</v>
      </c>
      <c r="C64" s="24">
        <v>0</v>
      </c>
      <c r="D64" s="24">
        <v>0</v>
      </c>
    </row>
    <row r="65" spans="1:4" s="15" customFormat="1" ht="36.75" customHeight="1">
      <c r="A65" s="9" t="s">
        <v>24</v>
      </c>
      <c r="B65" s="10">
        <f>B19+B56+B63</f>
        <v>299811645.55999994</v>
      </c>
      <c r="C65" s="10">
        <f>C19+C56+C63</f>
        <v>168921542.17</v>
      </c>
      <c r="D65" s="10">
        <f>D19+D56+D63</f>
        <v>163098134.10999998</v>
      </c>
    </row>
    <row r="66" spans="1:4" s="17" customFormat="1" ht="19.5" customHeight="1">
      <c r="A66" s="16"/>
      <c r="C66" s="22"/>
      <c r="D66" s="22" t="s">
        <v>55</v>
      </c>
    </row>
    <row r="67" s="19" customFormat="1" ht="19.5" customHeight="1">
      <c r="A67" s="18"/>
    </row>
    <row r="68" ht="18.75">
      <c r="A68" s="16"/>
    </row>
    <row r="69" ht="18.75">
      <c r="A69" s="16"/>
    </row>
    <row r="70" spans="1:2" s="20" customFormat="1" ht="15.75">
      <c r="A70" s="18"/>
      <c r="B70" s="45"/>
    </row>
    <row r="71" spans="1:2" s="20" customFormat="1" ht="15.75">
      <c r="A71" s="18"/>
      <c r="B71" s="46"/>
    </row>
    <row r="72" spans="1:2" s="20" customFormat="1" ht="15.75">
      <c r="A72" s="18"/>
      <c r="B72" s="21"/>
    </row>
    <row r="73" s="20" customFormat="1" ht="15.75">
      <c r="A73" s="18"/>
    </row>
    <row r="74" ht="18.75">
      <c r="A74" s="16"/>
    </row>
    <row r="75" ht="18.75">
      <c r="A75" s="16"/>
    </row>
    <row r="76" ht="18.75">
      <c r="A76" s="16"/>
    </row>
    <row r="77" ht="18.75">
      <c r="A77" s="16"/>
    </row>
  </sheetData>
  <sheetProtection selectLockedCells="1" selectUnlockedCells="1"/>
  <mergeCells count="17">
    <mergeCell ref="B9:D9"/>
    <mergeCell ref="A15:D15"/>
    <mergeCell ref="C13:D13"/>
    <mergeCell ref="B70:B71"/>
    <mergeCell ref="A16:A17"/>
    <mergeCell ref="B16:D16"/>
    <mergeCell ref="A14:D14"/>
    <mergeCell ref="B10:D10"/>
    <mergeCell ref="B11:D11"/>
    <mergeCell ref="B7:D7"/>
    <mergeCell ref="B8:D8"/>
    <mergeCell ref="B1:D1"/>
    <mergeCell ref="B2:D2"/>
    <mergeCell ref="B3:D3"/>
    <mergeCell ref="B4:D4"/>
    <mergeCell ref="B5:D5"/>
    <mergeCell ref="B6:D6"/>
  </mergeCells>
  <printOptions/>
  <pageMargins left="1.062992125984252" right="0.8661417322834646" top="0.7874015748031497" bottom="0.7874015748031497" header="0" footer="0.5118110236220472"/>
  <pageSetup fitToHeight="0" fitToWidth="1" horizontalDpi="300" verticalDpi="3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2020-12-17T06:15:45Z</cp:lastPrinted>
  <dcterms:created xsi:type="dcterms:W3CDTF">2015-11-12T13:52:25Z</dcterms:created>
  <dcterms:modified xsi:type="dcterms:W3CDTF">2021-05-24T06:17:58Z</dcterms:modified>
  <cp:category/>
  <cp:version/>
  <cp:contentType/>
  <cp:contentStatus/>
</cp:coreProperties>
</file>