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разд'!$A$11</definedName>
  </definedNames>
  <calcPr fullCalcOnLoad="1"/>
</workbook>
</file>

<file path=xl/sharedStrings.xml><?xml version="1.0" encoding="utf-8"?>
<sst xmlns="http://schemas.openxmlformats.org/spreadsheetml/2006/main" count="66" uniqueCount="66">
  <si>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</si>
  <si>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</si>
  <si>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</si>
  <si>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</si>
  <si>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</si>
  <si>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</si>
  <si>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</si>
  <si>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</si>
  <si>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</si>
  <si>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</si>
  <si>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</si>
  <si>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</si>
  <si>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</si>
  <si>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</si>
  <si>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</si>
  <si>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</si>
  <si>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</si>
  <si>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</si>
  <si>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</si>
  <si>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</si>
  <si>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</si>
  <si>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</si>
  <si>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</si>
  <si>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</si>
  <si>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</si>
  <si>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</si>
  <si>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</si>
  <si>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</si>
  <si>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</si>
  <si>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</si>
  <si>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</si>
  <si>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</si>
  <si>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</si>
  <si>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</si>
  <si>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</si>
  <si>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</si>
  <si>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</si>
  <si>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</si>
  <si>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</si>
  <si>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</si>
  <si>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</si>
  <si>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</si>
  <si>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</si>
  <si>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</si>
  <si>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</si>
  <si>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</si>
  <si>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</si>
  <si>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</si>
  <si>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</si>
  <si>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</si>
  <si>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</si>
  <si>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</si>
  <si>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</si>
  <si>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</si>
  <si>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</si>
  <si>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</si>
  <si>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</si>
  <si>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</si>
  <si>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</si>
  <si>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Приложение № 10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</si>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</sst>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0" fontId="38" fillId="0" borderId="10" xfId="0" applyFont="1" applyFill="1" applyBorder="1" applyAlignment="1">
      <alignment horizontal="justify" wrapText="1"/>
    </xf>
    <xf numFmtId="0" fontId="38" fillId="0" borderId="10" xfId="0" applyFont="1" applyFill="1" applyBorder="1" applyAlignment="1">
      <alignment horizontal="justify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3" t="s">
        <v>59</v>
      </c>
      <c r="B1" s="23"/>
      <c r="C1" s="23"/>
      <c r="D1" s="23"/>
      <c r="E1" s="23"/>
    </row>
    <row r="2" spans="1:5" ht="18.75">
      <c r="A2" s="23" t="s">
        <v>55</v>
      </c>
      <c r="B2" s="23"/>
      <c r="C2" s="23"/>
      <c r="D2" s="23"/>
      <c r="E2" s="23"/>
    </row>
    <row r="3" spans="1:5" ht="18.75">
      <c r="A3" s="23" t="s">
        <v>18</v>
      </c>
      <c r="B3" s="23"/>
      <c r="C3" s="23"/>
      <c r="D3" s="23"/>
      <c r="E3" s="23"/>
    </row>
    <row r="4" spans="1:5" ht="18.75">
      <c r="A4" s="23" t="s">
        <v>19</v>
      </c>
      <c r="B4" s="23"/>
      <c r="C4" s="23"/>
      <c r="D4" s="23"/>
      <c r="E4" s="23"/>
    </row>
    <row r="5" spans="1:5" ht="18.75">
      <c r="A5" s="23" t="s">
        <v>20</v>
      </c>
      <c r="B5" s="23"/>
      <c r="C5" s="23"/>
      <c r="D5" s="23"/>
      <c r="E5" s="23"/>
    </row>
    <row r="6" spans="1:5" ht="75" customHeight="1">
      <c r="A6" s="22" t="s">
        <v>60</v>
      </c>
      <c r="B6" s="22"/>
      <c r="C6" s="22"/>
      <c r="D6" s="22"/>
      <c r="E6" s="22"/>
    </row>
    <row r="7" spans="1:5" ht="20.25" customHeight="1">
      <c r="A7" s="23" t="s">
        <v>65</v>
      </c>
      <c r="B7" s="23"/>
      <c r="C7" s="23"/>
      <c r="D7" s="23"/>
      <c r="E7" s="23"/>
    </row>
    <row r="8" ht="18.75">
      <c r="A8" s="18"/>
    </row>
    <row r="9" spans="1:5" ht="57.75" customHeight="1">
      <c r="A9" s="21" t="s">
        <v>61</v>
      </c>
      <c r="B9" s="21"/>
      <c r="C9" s="21"/>
      <c r="D9" s="21"/>
      <c r="E9" s="21"/>
    </row>
    <row r="10" ht="15" customHeight="1">
      <c r="A10" s="18"/>
    </row>
    <row r="11" spans="1:5" ht="19.5" customHeight="1">
      <c r="A11" s="24" t="s">
        <v>0</v>
      </c>
      <c r="B11" s="25" t="s">
        <v>1</v>
      </c>
      <c r="C11" s="24" t="s">
        <v>2</v>
      </c>
      <c r="D11" s="24"/>
      <c r="E11" s="24"/>
    </row>
    <row r="12" spans="1:5" ht="18.75" customHeight="1">
      <c r="A12" s="24"/>
      <c r="B12" s="26"/>
      <c r="C12" s="2" t="s">
        <v>54</v>
      </c>
      <c r="D12" s="2" t="s">
        <v>56</v>
      </c>
      <c r="E12" s="2" t="s">
        <v>62</v>
      </c>
    </row>
    <row r="13" spans="1:5" ht="18.75">
      <c r="A13" s="17">
        <v>1</v>
      </c>
      <c r="B13" s="16">
        <v>2</v>
      </c>
      <c r="C13" s="2">
        <v>3</v>
      </c>
      <c r="D13" s="2">
        <v>4</v>
      </c>
      <c r="E13" s="2">
        <v>5</v>
      </c>
    </row>
    <row r="14" spans="1:5" s="12" customFormat="1" ht="20.25" customHeight="1">
      <c r="A14" s="3" t="s">
        <v>13</v>
      </c>
      <c r="B14" s="4" t="s">
        <v>41</v>
      </c>
      <c r="C14" s="5">
        <f>SUM(C15:C19)</f>
        <v>7932934.54</v>
      </c>
      <c r="D14" s="5">
        <f>SUM(D15:D19)</f>
        <v>6994327.05</v>
      </c>
      <c r="E14" s="5">
        <f>SUM(E15:E19)</f>
        <v>6994327.05</v>
      </c>
    </row>
    <row r="15" spans="1:5" s="6" customFormat="1" ht="57.75" customHeight="1">
      <c r="A15" s="7" t="s">
        <v>14</v>
      </c>
      <c r="B15" s="8" t="s">
        <v>3</v>
      </c>
      <c r="C15" s="9">
        <f>731884.6</f>
        <v>731884.6</v>
      </c>
      <c r="D15" s="9">
        <f>731884.6</f>
        <v>731884.6</v>
      </c>
      <c r="E15" s="11">
        <f>731884.6</f>
        <v>731884.6</v>
      </c>
    </row>
    <row r="16" spans="1:5" ht="75">
      <c r="A16" s="7" t="s">
        <v>15</v>
      </c>
      <c r="B16" s="8" t="s">
        <v>40</v>
      </c>
      <c r="C16" s="9">
        <f>1172083.85+484466</f>
        <v>1656549.85</v>
      </c>
      <c r="D16" s="9">
        <f>1172083.85+484466</f>
        <v>1656549.85</v>
      </c>
      <c r="E16" s="11">
        <f>1172083.85+484466</f>
        <v>1656549.85</v>
      </c>
    </row>
    <row r="17" spans="1:5" s="12" customFormat="1" ht="39" customHeight="1">
      <c r="A17" s="7" t="s">
        <v>63</v>
      </c>
      <c r="B17" s="14" t="s">
        <v>64</v>
      </c>
      <c r="C17" s="9">
        <f>1250000</f>
        <v>1250000</v>
      </c>
      <c r="D17" s="9">
        <f>0</f>
        <v>0</v>
      </c>
      <c r="E17" s="11">
        <f>0</f>
        <v>0</v>
      </c>
    </row>
    <row r="18" spans="1:5" ht="18.75">
      <c r="A18" s="7" t="s">
        <v>16</v>
      </c>
      <c r="B18" s="8" t="s">
        <v>4</v>
      </c>
      <c r="C18" s="9">
        <f>400000-23684.21</f>
        <v>376315.79</v>
      </c>
      <c r="D18" s="9">
        <f>400000</f>
        <v>400000</v>
      </c>
      <c r="E18" s="11">
        <f>400000</f>
        <v>400000</v>
      </c>
    </row>
    <row r="19" spans="1:5" ht="18.75">
      <c r="A19" s="7" t="s">
        <v>17</v>
      </c>
      <c r="B19" s="8" t="s">
        <v>42</v>
      </c>
      <c r="C19" s="9">
        <f>100000+25000+72000+9000+60000+3315406.3+135278+1500+70000+100000+30000</f>
        <v>3918184.3</v>
      </c>
      <c r="D19" s="9">
        <f>30000+100000+29708.3+25000+90000+9000+300000+3315406.3+135278+1500+70000+100000</f>
        <v>4205892.6</v>
      </c>
      <c r="E19" s="11">
        <f>30000+100000+29708.3+25000+90000+9000+300000+3315406.3+135278+1500+70000+100000</f>
        <v>4205892.6</v>
      </c>
    </row>
    <row r="20" spans="1:5" ht="56.25">
      <c r="A20" s="3" t="s">
        <v>21</v>
      </c>
      <c r="B20" s="4" t="s">
        <v>43</v>
      </c>
      <c r="C20" s="5">
        <f>SUM(C21:C23)</f>
        <v>373500</v>
      </c>
      <c r="D20" s="5">
        <f>SUM(D21:D23)</f>
        <v>373500</v>
      </c>
      <c r="E20" s="5">
        <f>SUM(E21:E23)</f>
        <v>373500</v>
      </c>
    </row>
    <row r="21" spans="1:5" s="6" customFormat="1" ht="57" customHeight="1">
      <c r="A21" s="7" t="s">
        <v>22</v>
      </c>
      <c r="B21" s="8" t="s">
        <v>5</v>
      </c>
      <c r="C21" s="9">
        <f>12000</f>
        <v>12000</v>
      </c>
      <c r="D21" s="9">
        <f>12000</f>
        <v>12000</v>
      </c>
      <c r="E21" s="11">
        <f>12000</f>
        <v>12000</v>
      </c>
    </row>
    <row r="22" spans="1:5" ht="26.25" customHeight="1">
      <c r="A22" s="7" t="s">
        <v>23</v>
      </c>
      <c r="B22" s="8" t="s">
        <v>44</v>
      </c>
      <c r="C22" s="9">
        <f>211500</f>
        <v>211500</v>
      </c>
      <c r="D22" s="9">
        <f>211500</f>
        <v>211500</v>
      </c>
      <c r="E22" s="11">
        <f>211500</f>
        <v>211500</v>
      </c>
    </row>
    <row r="23" spans="1:5" ht="56.25">
      <c r="A23" s="7" t="s">
        <v>37</v>
      </c>
      <c r="B23" s="8" t="s">
        <v>38</v>
      </c>
      <c r="C23" s="9">
        <f>150000</f>
        <v>150000</v>
      </c>
      <c r="D23" s="9">
        <f>150000</f>
        <v>150000</v>
      </c>
      <c r="E23" s="11">
        <f>150000</f>
        <v>150000</v>
      </c>
    </row>
    <row r="24" spans="1:5" ht="23.25" customHeight="1">
      <c r="A24" s="3" t="s">
        <v>24</v>
      </c>
      <c r="B24" s="4" t="s">
        <v>45</v>
      </c>
      <c r="C24" s="5">
        <f>SUM(C25:C27)</f>
        <v>21111272.229999997</v>
      </c>
      <c r="D24" s="5">
        <f>SUM(D25:D27)</f>
        <v>20469346.2</v>
      </c>
      <c r="E24" s="5">
        <f>SUM(E25:E27)</f>
        <v>16776267.2</v>
      </c>
    </row>
    <row r="25" spans="1:5" ht="18.75">
      <c r="A25" s="7" t="s">
        <v>25</v>
      </c>
      <c r="B25" s="8" t="s">
        <v>6</v>
      </c>
      <c r="C25" s="9">
        <f>2000000+824058.19-58.86</f>
        <v>2823999.33</v>
      </c>
      <c r="D25" s="9">
        <f>2000000</f>
        <v>2000000</v>
      </c>
      <c r="E25" s="11">
        <f>2000000</f>
        <v>2000000</v>
      </c>
    </row>
    <row r="26" spans="1:5" ht="18.75">
      <c r="A26" s="7" t="s">
        <v>26</v>
      </c>
      <c r="B26" s="8" t="s">
        <v>46</v>
      </c>
      <c r="C26" s="9">
        <f>14409682.2+575372.76+342600+1209150.55+1392929.23+389044+58.86-158361.4+98896.7</f>
        <v>18259372.9</v>
      </c>
      <c r="D26" s="9">
        <f>12509682.2+3268020+342600+1900000+389044</f>
        <v>18409346.2</v>
      </c>
      <c r="E26" s="11">
        <f>11409682.2+2836441+342600+1900000+389044-2161500</f>
        <v>14716267.2</v>
      </c>
    </row>
    <row r="27" spans="1:5" ht="37.5">
      <c r="A27" s="7" t="s">
        <v>27</v>
      </c>
      <c r="B27" s="8" t="s">
        <v>39</v>
      </c>
      <c r="C27" s="9">
        <f>27900</f>
        <v>27900</v>
      </c>
      <c r="D27" s="9">
        <f>60000</f>
        <v>60000</v>
      </c>
      <c r="E27" s="11">
        <f>60000</f>
        <v>60000</v>
      </c>
    </row>
    <row r="28" spans="1:5" ht="37.5">
      <c r="A28" s="3" t="s">
        <v>28</v>
      </c>
      <c r="B28" s="4" t="s">
        <v>47</v>
      </c>
      <c r="C28" s="5">
        <f>SUM(C29:C32)</f>
        <v>76623392.62</v>
      </c>
      <c r="D28" s="5">
        <f>SUM(D29:D32)</f>
        <v>17546177.439999998</v>
      </c>
      <c r="E28" s="5">
        <f>SUM(E29:E32)</f>
        <v>16903659.869999997</v>
      </c>
    </row>
    <row r="29" spans="1:5" ht="18.75">
      <c r="A29" s="7" t="s">
        <v>30</v>
      </c>
      <c r="B29" s="10" t="s">
        <v>32</v>
      </c>
      <c r="C29" s="9">
        <f>230000+1200000+60000+100103+200000</f>
        <v>1790103</v>
      </c>
      <c r="D29" s="9">
        <f>230000+1348056.37+60000+100103+233625.22</f>
        <v>1971784.59</v>
      </c>
      <c r="E29" s="11">
        <f>230000+1348056.37+60000+100103+243032.65</f>
        <v>1981192.02</v>
      </c>
    </row>
    <row r="30" spans="1:5" ht="18.75">
      <c r="A30" s="7" t="s">
        <v>29</v>
      </c>
      <c r="B30" s="8" t="s">
        <v>7</v>
      </c>
      <c r="C30" s="9">
        <f>353572+300000+2046140.36+1099598.52+2400000+36000</f>
        <v>6235310.880000001</v>
      </c>
      <c r="D30" s="9">
        <f>353572+300000+2400000+36000</f>
        <v>3089572</v>
      </c>
      <c r="E30" s="11">
        <f>353572+300000+2400000+36000</f>
        <v>3089572</v>
      </c>
    </row>
    <row r="31" spans="1:5" ht="18.75">
      <c r="A31" s="7" t="s">
        <v>31</v>
      </c>
      <c r="B31" s="8" t="s">
        <v>48</v>
      </c>
      <c r="C31" s="9">
        <f>200000+2993648.79+1829257+6300000+142242.06+254873+525000+239800+250000+13157.89</f>
        <v>12747978.74</v>
      </c>
      <c r="D31" s="9">
        <f>200000+2993648.79+1829257+6300000+142242.06+254873+525000+239800</f>
        <v>12484820.85</v>
      </c>
      <c r="E31" s="11">
        <f>200000+2993648.79+1829257+6300000+142242.06+254873+525000+239800-651925</f>
        <v>11832895.85</v>
      </c>
    </row>
    <row r="32" spans="1:5" ht="37.5">
      <c r="A32" s="7" t="s">
        <v>57</v>
      </c>
      <c r="B32" s="15" t="s">
        <v>58</v>
      </c>
      <c r="C32" s="9">
        <f>50000+55800000</f>
        <v>55850000</v>
      </c>
      <c r="D32" s="9">
        <f>0</f>
        <v>0</v>
      </c>
      <c r="E32" s="11">
        <f>0</f>
        <v>0</v>
      </c>
    </row>
    <row r="33" spans="1:5" ht="18.75">
      <c r="A33" s="3" t="s">
        <v>33</v>
      </c>
      <c r="B33" s="4" t="s">
        <v>8</v>
      </c>
      <c r="C33" s="5">
        <f>C34</f>
        <v>38720</v>
      </c>
      <c r="D33" s="5">
        <f>D34</f>
        <v>38720</v>
      </c>
      <c r="E33" s="5">
        <f>E34</f>
        <v>38720</v>
      </c>
    </row>
    <row r="34" spans="1:5" ht="18.75">
      <c r="A34" s="7" t="s">
        <v>34</v>
      </c>
      <c r="B34" s="8" t="s">
        <v>9</v>
      </c>
      <c r="C34" s="9">
        <f>33440+5280</f>
        <v>38720</v>
      </c>
      <c r="D34" s="9">
        <f>33440+5280</f>
        <v>38720</v>
      </c>
      <c r="E34" s="11">
        <f>33440+5280</f>
        <v>38720</v>
      </c>
    </row>
    <row r="35" spans="1:5" ht="18.75">
      <c r="A35" s="3" t="s">
        <v>35</v>
      </c>
      <c r="B35" s="4" t="s">
        <v>49</v>
      </c>
      <c r="C35" s="5">
        <f>C36</f>
        <v>23330260.03</v>
      </c>
      <c r="D35" s="5">
        <f>D36</f>
        <v>19276091.94</v>
      </c>
      <c r="E35" s="5">
        <f>E36</f>
        <v>19328174.51</v>
      </c>
    </row>
    <row r="36" spans="1:5" ht="18.75">
      <c r="A36" s="7" t="s">
        <v>36</v>
      </c>
      <c r="B36" s="8" t="s">
        <v>50</v>
      </c>
      <c r="C36" s="9">
        <f>16828896.79+318928+150000+4700258+1121650.92+200000+10526.32</f>
        <v>23330260.03</v>
      </c>
      <c r="D36" s="9">
        <f>17210319.94+318928+150000+1596844</f>
        <v>19276091.94</v>
      </c>
      <c r="E36" s="11">
        <f>17262402.51+318928+150000+1596844</f>
        <v>19328174.51</v>
      </c>
    </row>
    <row r="37" spans="1:5" ht="18.75">
      <c r="A37" s="3">
        <v>1000</v>
      </c>
      <c r="B37" s="4" t="s">
        <v>51</v>
      </c>
      <c r="C37" s="5">
        <f>SUM(C38:C39)</f>
        <v>1667476.97</v>
      </c>
      <c r="D37" s="5">
        <f>SUM(D38:D39)</f>
        <v>1736068.19</v>
      </c>
      <c r="E37" s="5">
        <f>SUM(E38:E39)</f>
        <v>1736068.19</v>
      </c>
    </row>
    <row r="38" spans="1:5" ht="18.75">
      <c r="A38" s="7">
        <v>1001</v>
      </c>
      <c r="B38" s="8" t="s">
        <v>10</v>
      </c>
      <c r="C38" s="9">
        <f>208000</f>
        <v>208000</v>
      </c>
      <c r="D38" s="9">
        <f>208000</f>
        <v>208000</v>
      </c>
      <c r="E38" s="11">
        <f>208000</f>
        <v>208000</v>
      </c>
    </row>
    <row r="39" spans="1:5" ht="18.75">
      <c r="A39" s="7">
        <v>1003</v>
      </c>
      <c r="B39" s="8" t="s">
        <v>52</v>
      </c>
      <c r="C39" s="9">
        <f>1041212.27+358800+59464.7</f>
        <v>1459476.97</v>
      </c>
      <c r="D39" s="9">
        <f>1061628.19+466440</f>
        <v>1528068.19</v>
      </c>
      <c r="E39" s="11">
        <f>1061628.19+466440</f>
        <v>1528068.19</v>
      </c>
    </row>
    <row r="40" spans="1:5" ht="18.75">
      <c r="A40" s="3">
        <v>1100</v>
      </c>
      <c r="B40" s="4" t="s">
        <v>11</v>
      </c>
      <c r="C40" s="5">
        <f>C41</f>
        <v>205840</v>
      </c>
      <c r="D40" s="5">
        <f>D41</f>
        <v>235840</v>
      </c>
      <c r="E40" s="5">
        <f>E41</f>
        <v>235840</v>
      </c>
    </row>
    <row r="41" spans="1:5" ht="18.75">
      <c r="A41" s="7">
        <v>1102</v>
      </c>
      <c r="B41" s="8" t="s">
        <v>12</v>
      </c>
      <c r="C41" s="9">
        <f>77000+128840</f>
        <v>205840</v>
      </c>
      <c r="D41" s="9">
        <f>77000+158840</f>
        <v>235840</v>
      </c>
      <c r="E41" s="11">
        <f>77000+158840</f>
        <v>235840</v>
      </c>
    </row>
    <row r="42" spans="1:5" ht="23.25" customHeight="1">
      <c r="A42" s="19" t="s">
        <v>53</v>
      </c>
      <c r="B42" s="20"/>
      <c r="C42" s="5">
        <f>C14+C20+C24+C28+C33+C35+C37+C40</f>
        <v>131283396.39</v>
      </c>
      <c r="D42" s="5">
        <f>D14+D20+D24+D28+D33+D35+D37+D40</f>
        <v>66670070.81999999</v>
      </c>
      <c r="E42" s="5">
        <f>E14+E20+E24+E28+E33+E35+E37+E40</f>
        <v>62386556.81999999</v>
      </c>
    </row>
    <row r="43" spans="1:5" s="6" customFormat="1" ht="17.25" customHeight="1">
      <c r="A43" s="1"/>
      <c r="B43" s="1"/>
      <c r="C43" s="1"/>
      <c r="D43" s="1"/>
      <c r="E43" s="13"/>
    </row>
  </sheetData>
  <sheetProtection/>
  <mergeCells count="12">
    <mergeCell ref="A1:E1"/>
    <mergeCell ref="A2:E2"/>
    <mergeCell ref="A3:E3"/>
    <mergeCell ref="A42:B42"/>
    <mergeCell ref="A9:E9"/>
    <mergeCell ref="A6:E6"/>
    <mergeCell ref="A7:E7"/>
    <mergeCell ref="A11:A12"/>
    <mergeCell ref="A4:E4"/>
    <mergeCell ref="A5:E5"/>
    <mergeCell ref="B11:B12"/>
    <mergeCell ref="C11:E1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2019-12-23T06:04:45Z</dcterms:modified>
  <cp:category/>
  <cp:version/>
  <cp:contentType/>
  <cp:contentStatus/>
</cp:coreProperties>
</file>