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1)'!$26:$26</definedName>
  </definedNames>
  <calcPr fullCalcOnLoad="1"/>
</workbook>
</file>

<file path=xl/sharedStrings.xml><?xml version="1.0" encoding="utf-8"?>
<sst xmlns="http://schemas.openxmlformats.org/spreadsheetml/2006/main" count="174" uniqueCount="158">
  <si>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</si>
  <si>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</si>
  <si>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</si>
  <si>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</si>
  <si>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</si>
  <si>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</si>
  <si>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</si>
  <si>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</si>
  <si>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</si>
  <si>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</si>
  <si>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</si>
  <si>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</si>
  <si>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</si>
  <si>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</si>
  <si>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</si>
  <si>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</si>
  <si>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</si>
  <si>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</si>
  <si>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</si>
  <si>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</si>
  <si>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</si>
  <si>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</si>
  <si>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</si>
  <si>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</si>
  <si>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</si>
  <si>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</si>
  <si>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</si>
  <si>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</si>
  <si>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</si>
  <si>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</si>
  <si>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</si>
  <si>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</si>
  <si>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</si>
  <si>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</si>
  <si>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</si>
  <si>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</si>
  <si>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</si>
  <si>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</si>
  <si>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</si>
  <si>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</si>
  <si>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</si>
  <si>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</si>
  <si>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</si>
  <si>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</si>
  <si>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</si>
  <si>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</si>
  <si>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</si>
  <si>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</si>
  <si>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</si>
  <si>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</si>
  <si>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</si>
  <si>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</si>
  <si>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</si>
  <si>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</si>
  <si>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</si>
  <si>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</si>
  <si>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</si>
  <si>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</si>
  <si>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</si>
  <si>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</si>
  <si>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</si>
  <si>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</si>
  <si>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</si>
  <si>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</si>
  <si>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</si>
  <si>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</si>
  <si>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</si>
  <si>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</si>
  <si>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</si>
  <si>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</si>
  <si>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</si>
  <si>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</si>
  <si>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</si>
  <si>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</si>
  <si>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</si>
  <si>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</si>
  <si>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</si>
  <si>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</si>
  <si>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</si>
  <si>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</si>
  <si>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</si>
  <si>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</si>
  <si>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</si>
  <si>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</si>
  <si>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</si>
  <si>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</si>
  <si>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</si>
  <si>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</si>
  <si>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</si>
  <si>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</si>
  <si>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</si>
  <si>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</si>
  <si>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</si>
  <si>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</si>
  <si>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</si>
  <si>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</si>
  <si>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</si>
  <si>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</si>
  <si>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</si>
  <si>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</si>
  <si>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</si>
  <si>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</si>
  <si>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</si>
  <si>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</si>
  <si>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</si>
  <si>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</si>
  <si>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</si>
  <si>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</si>
  <si>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</si>
  <si>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</si>
  <si>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</si>
  <si>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</si>
  <si>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</si>
  <si>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</si>
  <si>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</si>
  <si>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</si>
  <si>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</si>
  <si>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</si>
  <si>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</si>
  <si>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</si>
  <si>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</si>
  <si>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</si>
  <si>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</si>
  <si>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</si>
  <si>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</si>
  <si>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</si>
  <si>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</si>
  <si>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</si>
  <si>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</si>
  <si>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</si>
  <si>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</si>
  <si>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</si>
  <si>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</si>
  <si>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</si>
  <si>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</si>
  <si>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</si>
  <si>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</si>
  <si>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</si>
  <si>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</si>
  <si>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</si>
  <si>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</si>
  <si>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</si>
  <si>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</si>
  <si>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</si>
  <si>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</si>
  <si>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</si>
  <si>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</si>
  <si>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</si>
  <si>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</si>
  <si>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</si>
  <si>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2</t>
  </si>
  <si>
    <t>"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</si>
  <si>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</si>
  <si>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</si>
  <si>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</si>
  <si>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</si>
  <si>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</si>
  <si>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>от  16.04.2020 №  26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</si>
</sst>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6" customWidth="1"/>
    <col min="2" max="2" width="48.375" style="5" customWidth="1"/>
    <col min="3" max="3" width="19.375" style="5" customWidth="1"/>
    <col min="4" max="4" width="19.125" style="10" customWidth="1"/>
    <col min="5" max="5" width="18.875" style="5" customWidth="1"/>
    <col min="6" max="16384" width="9.125" style="5" customWidth="1"/>
  </cols>
  <sheetData>
    <row r="1" spans="1:5" ht="18.75">
      <c r="A1" s="4" t="s">
        <v>144</v>
      </c>
      <c r="B1" s="4"/>
      <c r="C1" s="4"/>
      <c r="D1" s="4"/>
      <c r="E1" s="4"/>
    </row>
    <row r="2" spans="1:5" ht="18.75" customHeight="1">
      <c r="A2" s="4" t="s">
        <v>145</v>
      </c>
      <c r="B2" s="4"/>
      <c r="C2" s="4"/>
      <c r="D2" s="4"/>
      <c r="E2" s="4"/>
    </row>
    <row r="3" spans="1:5" ht="18.75">
      <c r="A3" s="4" t="s">
        <v>29</v>
      </c>
      <c r="B3" s="4"/>
      <c r="C3" s="4"/>
      <c r="D3" s="4"/>
      <c r="E3" s="4"/>
    </row>
    <row r="4" spans="1:5" ht="19.5" customHeight="1">
      <c r="A4" s="4" t="s">
        <v>146</v>
      </c>
      <c r="B4" s="4"/>
      <c r="C4" s="4"/>
      <c r="D4" s="4"/>
      <c r="E4" s="4"/>
    </row>
    <row r="5" spans="1:5" ht="78" customHeight="1">
      <c r="A5" s="4" t="s">
        <v>147</v>
      </c>
      <c r="B5" s="4"/>
      <c r="C5" s="4"/>
      <c r="D5" s="4"/>
      <c r="E5" s="4"/>
    </row>
    <row r="6" spans="1:5" ht="18.75">
      <c r="A6" s="4" t="s">
        <v>148</v>
      </c>
      <c r="B6" s="4"/>
      <c r="C6" s="4"/>
      <c r="D6" s="4"/>
      <c r="E6" s="4"/>
    </row>
    <row r="7" spans="1:5" ht="18" customHeight="1">
      <c r="A7" s="4" t="s">
        <v>149</v>
      </c>
      <c r="B7" s="4"/>
      <c r="C7" s="4"/>
      <c r="D7" s="4"/>
      <c r="E7" s="4"/>
    </row>
    <row r="8" spans="1:5" ht="18.75">
      <c r="A8" s="4" t="s">
        <v>157</v>
      </c>
      <c r="B8" s="4"/>
      <c r="C8" s="4"/>
      <c r="D8" s="4"/>
      <c r="E8" s="4"/>
    </row>
    <row r="11" spans="2:5" ht="18.75">
      <c r="B11" s="7" t="s">
        <v>150</v>
      </c>
      <c r="C11" s="7"/>
      <c r="D11" s="7"/>
      <c r="E11" s="7"/>
    </row>
    <row r="12" spans="2:5" ht="18.75">
      <c r="B12" s="7" t="s">
        <v>95</v>
      </c>
      <c r="C12" s="7"/>
      <c r="D12" s="7"/>
      <c r="E12" s="7"/>
    </row>
    <row r="13" spans="2:5" ht="18.75">
      <c r="B13" s="7" t="s">
        <v>68</v>
      </c>
      <c r="C13" s="7"/>
      <c r="D13" s="7"/>
      <c r="E13" s="7"/>
    </row>
    <row r="14" spans="2:5" ht="18.75">
      <c r="B14" s="7" t="s">
        <v>28</v>
      </c>
      <c r="C14" s="7"/>
      <c r="D14" s="7"/>
      <c r="E14" s="7"/>
    </row>
    <row r="15" spans="2:5" ht="18.75">
      <c r="B15" s="7" t="s">
        <v>16</v>
      </c>
      <c r="C15" s="7"/>
      <c r="D15" s="7"/>
      <c r="E15" s="7"/>
    </row>
    <row r="16" spans="2:5" ht="18.75">
      <c r="B16" s="7" t="s">
        <v>17</v>
      </c>
      <c r="C16" s="7"/>
      <c r="D16" s="7"/>
      <c r="E16" s="7"/>
    </row>
    <row r="17" spans="2:5" ht="18.75">
      <c r="B17" s="7" t="s">
        <v>29</v>
      </c>
      <c r="C17" s="7"/>
      <c r="D17" s="7"/>
      <c r="E17" s="7"/>
    </row>
    <row r="18" spans="2:5" ht="18.75">
      <c r="B18" s="7" t="s">
        <v>132</v>
      </c>
      <c r="C18" s="7"/>
      <c r="D18" s="7"/>
      <c r="E18" s="7"/>
    </row>
    <row r="19" spans="2:5" ht="18.75">
      <c r="B19" s="7" t="s">
        <v>133</v>
      </c>
      <c r="C19" s="7"/>
      <c r="D19" s="7"/>
      <c r="E19" s="7"/>
    </row>
    <row r="20" spans="2:5" ht="18.75">
      <c r="B20" s="7" t="s">
        <v>138</v>
      </c>
      <c r="C20" s="7"/>
      <c r="D20" s="7"/>
      <c r="E20" s="7"/>
    </row>
    <row r="22" spans="1:5" ht="40.5" customHeight="1">
      <c r="A22" s="8" t="s">
        <v>134</v>
      </c>
      <c r="B22" s="8"/>
      <c r="C22" s="8"/>
      <c r="D22" s="8"/>
      <c r="E22" s="8"/>
    </row>
    <row r="23" spans="1:5" ht="18.75">
      <c r="A23" s="9"/>
      <c r="B23" s="9"/>
      <c r="E23" s="11" t="s">
        <v>18</v>
      </c>
    </row>
    <row r="24" spans="1:5" ht="18.75">
      <c r="A24" s="12" t="s">
        <v>96</v>
      </c>
      <c r="B24" s="13" t="s">
        <v>97</v>
      </c>
      <c r="C24" s="14" t="s">
        <v>88</v>
      </c>
      <c r="D24" s="15"/>
      <c r="E24" s="16"/>
    </row>
    <row r="25" spans="1:5" ht="39.75" customHeight="1">
      <c r="A25" s="17"/>
      <c r="B25" s="18"/>
      <c r="C25" s="19" t="s">
        <v>94</v>
      </c>
      <c r="D25" s="19" t="s">
        <v>100</v>
      </c>
      <c r="E25" s="19" t="s">
        <v>135</v>
      </c>
    </row>
    <row r="26" spans="1:5" ht="18.75">
      <c r="A26" s="20">
        <v>1</v>
      </c>
      <c r="B26" s="20">
        <v>2</v>
      </c>
      <c r="C26" s="21">
        <v>3</v>
      </c>
      <c r="D26" s="22">
        <v>4</v>
      </c>
      <c r="E26" s="22">
        <v>5</v>
      </c>
    </row>
    <row r="27" spans="1:5" ht="37.5">
      <c r="A27" s="23" t="s">
        <v>9</v>
      </c>
      <c r="B27" s="24" t="s">
        <v>27</v>
      </c>
      <c r="C27" s="25">
        <f>C28+C36+C50+C61+C72</f>
        <v>46669139.1</v>
      </c>
      <c r="D27" s="25">
        <f>D28+D36+D50+D61+D72</f>
        <v>46845160.82</v>
      </c>
      <c r="E27" s="25">
        <f>E28+E36+E50+E61+E72</f>
        <v>47097160.82</v>
      </c>
    </row>
    <row r="28" spans="1:5" ht="18.75">
      <c r="A28" s="23" t="s">
        <v>60</v>
      </c>
      <c r="B28" s="26" t="s">
        <v>69</v>
      </c>
      <c r="C28" s="25">
        <f>C29</f>
        <v>38294000</v>
      </c>
      <c r="D28" s="25">
        <f>D29</f>
        <v>39198500</v>
      </c>
      <c r="E28" s="25">
        <f>E29</f>
        <v>39450500</v>
      </c>
    </row>
    <row r="29" spans="1:5" ht="18.75">
      <c r="A29" s="22" t="s">
        <v>42</v>
      </c>
      <c r="B29" s="27" t="s">
        <v>70</v>
      </c>
      <c r="C29" s="28">
        <f>C30+C32+C34</f>
        <v>38294000</v>
      </c>
      <c r="D29" s="28">
        <f>D30+D32+D34</f>
        <v>39198500</v>
      </c>
      <c r="E29" s="28">
        <f>E30+E32+E34</f>
        <v>39450500</v>
      </c>
    </row>
    <row r="30" spans="1:5" ht="150">
      <c r="A30" s="22" t="s">
        <v>22</v>
      </c>
      <c r="B30" s="27" t="s">
        <v>71</v>
      </c>
      <c r="C30" s="29">
        <f>C31</f>
        <v>37950000</v>
      </c>
      <c r="D30" s="29">
        <f>D31</f>
        <v>38850000</v>
      </c>
      <c r="E30" s="29">
        <f>E31</f>
        <v>39075000</v>
      </c>
    </row>
    <row r="31" spans="1:5" ht="150">
      <c r="A31" s="22" t="s">
        <v>43</v>
      </c>
      <c r="B31" s="27" t="s">
        <v>71</v>
      </c>
      <c r="C31" s="29">
        <f>37950000</f>
        <v>37950000</v>
      </c>
      <c r="D31" s="30">
        <f>38850000</f>
        <v>38850000</v>
      </c>
      <c r="E31" s="30">
        <f>39075000</f>
        <v>39075000</v>
      </c>
    </row>
    <row r="32" spans="1:5" ht="206.25" customHeight="1">
      <c r="A32" s="22" t="s">
        <v>23</v>
      </c>
      <c r="B32" s="27" t="s">
        <v>30</v>
      </c>
      <c r="C32" s="29">
        <f>C33</f>
        <v>102500</v>
      </c>
      <c r="D32" s="29">
        <f>D33</f>
        <v>102500</v>
      </c>
      <c r="E32" s="29">
        <f>E33</f>
        <v>102500</v>
      </c>
    </row>
    <row r="33" spans="1:5" ht="205.5" customHeight="1">
      <c r="A33" s="22" t="s">
        <v>10</v>
      </c>
      <c r="B33" s="27" t="s">
        <v>30</v>
      </c>
      <c r="C33" s="31">
        <f>102500</f>
        <v>102500</v>
      </c>
      <c r="D33" s="30">
        <f>102500</f>
        <v>102500</v>
      </c>
      <c r="E33" s="30">
        <f>102500</f>
        <v>102500</v>
      </c>
    </row>
    <row r="34" spans="1:5" ht="93.75">
      <c r="A34" s="22" t="s">
        <v>61</v>
      </c>
      <c r="B34" s="27" t="s">
        <v>31</v>
      </c>
      <c r="C34" s="31">
        <f>C35</f>
        <v>241500</v>
      </c>
      <c r="D34" s="31">
        <f>D35</f>
        <v>246000</v>
      </c>
      <c r="E34" s="31">
        <f>E35</f>
        <v>273000</v>
      </c>
    </row>
    <row r="35" spans="1:5" ht="93.75">
      <c r="A35" s="22" t="s">
        <v>62</v>
      </c>
      <c r="B35" s="27" t="s">
        <v>31</v>
      </c>
      <c r="C35" s="2">
        <f>241500</f>
        <v>241500</v>
      </c>
      <c r="D35" s="30">
        <f>246000</f>
        <v>246000</v>
      </c>
      <c r="E35" s="30">
        <f>273000</f>
        <v>273000</v>
      </c>
    </row>
    <row r="36" spans="1:5" ht="75">
      <c r="A36" s="23" t="s">
        <v>63</v>
      </c>
      <c r="B36" s="26" t="s">
        <v>21</v>
      </c>
      <c r="C36" s="32">
        <f>C37</f>
        <v>2058090.2</v>
      </c>
      <c r="D36" s="32">
        <f>D37</f>
        <v>2316660.8200000003</v>
      </c>
      <c r="E36" s="32">
        <f>E37</f>
        <v>2316660.8200000003</v>
      </c>
    </row>
    <row r="37" spans="1:5" ht="56.25">
      <c r="A37" s="22" t="s">
        <v>19</v>
      </c>
      <c r="B37" s="27" t="s">
        <v>32</v>
      </c>
      <c r="C37" s="2">
        <f>C38+C41+C44+C47</f>
        <v>2058090.2</v>
      </c>
      <c r="D37" s="2">
        <f>D38+D41+D44+D47</f>
        <v>2316660.8200000003</v>
      </c>
      <c r="E37" s="2">
        <f>E38+E41+E44+E47</f>
        <v>2316660.8200000003</v>
      </c>
    </row>
    <row r="38" spans="1:5" ht="132.75" customHeight="1">
      <c r="A38" s="22" t="s">
        <v>26</v>
      </c>
      <c r="B38" s="27" t="s">
        <v>119</v>
      </c>
      <c r="C38" s="2">
        <f>C40</f>
        <v>745794.88</v>
      </c>
      <c r="D38" s="2">
        <f>D40</f>
        <v>837839.35</v>
      </c>
      <c r="E38" s="2">
        <f>E40</f>
        <v>837839.35</v>
      </c>
    </row>
    <row r="39" spans="1:5" ht="224.25" customHeight="1">
      <c r="A39" s="22" t="s">
        <v>118</v>
      </c>
      <c r="B39" s="33" t="s">
        <v>117</v>
      </c>
      <c r="C39" s="2">
        <f>C40</f>
        <v>745794.88</v>
      </c>
      <c r="D39" s="2">
        <f>D40</f>
        <v>837839.35</v>
      </c>
      <c r="E39" s="2">
        <f>E40</f>
        <v>837839.35</v>
      </c>
    </row>
    <row r="40" spans="1:5" s="34" customFormat="1" ht="224.25" customHeight="1">
      <c r="A40" s="20" t="s">
        <v>116</v>
      </c>
      <c r="B40" s="33" t="s">
        <v>117</v>
      </c>
      <c r="C40" s="2">
        <f>745794.88</f>
        <v>745794.88</v>
      </c>
      <c r="D40" s="30">
        <f>837839.35</f>
        <v>837839.35</v>
      </c>
      <c r="E40" s="30">
        <f>837839.35</f>
        <v>837839.35</v>
      </c>
    </row>
    <row r="41" spans="1:5" ht="168" customHeight="1">
      <c r="A41" s="22" t="s">
        <v>25</v>
      </c>
      <c r="B41" s="27" t="s">
        <v>123</v>
      </c>
      <c r="C41" s="2">
        <f>C43</f>
        <v>4924.32</v>
      </c>
      <c r="D41" s="2">
        <f>D43</f>
        <v>5363.51</v>
      </c>
      <c r="E41" s="2">
        <f>E43</f>
        <v>5363.51</v>
      </c>
    </row>
    <row r="42" spans="1:5" ht="261.75" customHeight="1">
      <c r="A42" s="22" t="s">
        <v>122</v>
      </c>
      <c r="B42" s="33" t="s">
        <v>121</v>
      </c>
      <c r="C42" s="2">
        <f>C43</f>
        <v>4924.32</v>
      </c>
      <c r="D42" s="2">
        <f>D43</f>
        <v>5363.51</v>
      </c>
      <c r="E42" s="2">
        <f>E43</f>
        <v>5363.51</v>
      </c>
    </row>
    <row r="43" spans="1:5" ht="261.75" customHeight="1">
      <c r="A43" s="22" t="s">
        <v>120</v>
      </c>
      <c r="B43" s="33" t="s">
        <v>121</v>
      </c>
      <c r="C43" s="2">
        <f>4924.32</f>
        <v>4924.32</v>
      </c>
      <c r="D43" s="30">
        <f>5363.51</f>
        <v>5363.51</v>
      </c>
      <c r="E43" s="30">
        <f>5363.51</f>
        <v>5363.51</v>
      </c>
    </row>
    <row r="44" spans="1:5" ht="148.5" customHeight="1">
      <c r="A44" s="22" t="s">
        <v>24</v>
      </c>
      <c r="B44" s="27" t="s">
        <v>127</v>
      </c>
      <c r="C44" s="2">
        <f aca="true" t="shared" si="0" ref="C44:E45">C45</f>
        <v>1446105.16</v>
      </c>
      <c r="D44" s="2">
        <f t="shared" si="0"/>
        <v>1625178.97</v>
      </c>
      <c r="E44" s="2">
        <f t="shared" si="0"/>
        <v>1625178.97</v>
      </c>
    </row>
    <row r="45" spans="1:5" ht="225" customHeight="1">
      <c r="A45" s="22" t="s">
        <v>126</v>
      </c>
      <c r="B45" s="33" t="s">
        <v>125</v>
      </c>
      <c r="C45" s="2">
        <f t="shared" si="0"/>
        <v>1446105.16</v>
      </c>
      <c r="D45" s="2">
        <f t="shared" si="0"/>
        <v>1625178.97</v>
      </c>
      <c r="E45" s="2">
        <f t="shared" si="0"/>
        <v>1625178.97</v>
      </c>
    </row>
    <row r="46" spans="1:5" ht="224.25" customHeight="1">
      <c r="A46" s="20" t="s">
        <v>124</v>
      </c>
      <c r="B46" s="33" t="s">
        <v>125</v>
      </c>
      <c r="C46" s="2">
        <f>1446105.16</f>
        <v>1446105.16</v>
      </c>
      <c r="D46" s="30">
        <f>1625178.97</f>
        <v>1625178.97</v>
      </c>
      <c r="E46" s="30">
        <f>1625178.97</f>
        <v>1625178.97</v>
      </c>
    </row>
    <row r="47" spans="1:5" ht="148.5" customHeight="1">
      <c r="A47" s="22" t="s">
        <v>44</v>
      </c>
      <c r="B47" s="27" t="s">
        <v>131</v>
      </c>
      <c r="C47" s="2">
        <f aca="true" t="shared" si="1" ref="C47:E48">C48</f>
        <v>-138734.16</v>
      </c>
      <c r="D47" s="2">
        <f t="shared" si="1"/>
        <v>-151721.01</v>
      </c>
      <c r="E47" s="2">
        <f t="shared" si="1"/>
        <v>-151721.01</v>
      </c>
    </row>
    <row r="48" spans="1:5" ht="226.5" customHeight="1">
      <c r="A48" s="22" t="s">
        <v>130</v>
      </c>
      <c r="B48" s="33" t="s">
        <v>129</v>
      </c>
      <c r="C48" s="2">
        <f t="shared" si="1"/>
        <v>-138734.16</v>
      </c>
      <c r="D48" s="2">
        <f t="shared" si="1"/>
        <v>-151721.01</v>
      </c>
      <c r="E48" s="2">
        <f t="shared" si="1"/>
        <v>-151721.01</v>
      </c>
    </row>
    <row r="49" spans="1:5" ht="225.75" customHeight="1">
      <c r="A49" s="20" t="s">
        <v>128</v>
      </c>
      <c r="B49" s="33" t="s">
        <v>129</v>
      </c>
      <c r="C49" s="2">
        <f>-138734.16</f>
        <v>-138734.16</v>
      </c>
      <c r="D49" s="30">
        <f>-151721.01</f>
        <v>-151721.01</v>
      </c>
      <c r="E49" s="30">
        <f>-151721.01</f>
        <v>-151721.01</v>
      </c>
    </row>
    <row r="50" spans="1:5" ht="18.75">
      <c r="A50" s="23" t="s">
        <v>45</v>
      </c>
      <c r="B50" s="26" t="s">
        <v>33</v>
      </c>
      <c r="C50" s="25">
        <f>C51+C54</f>
        <v>4000000</v>
      </c>
      <c r="D50" s="25">
        <f>D51+D54</f>
        <v>4000000</v>
      </c>
      <c r="E50" s="25">
        <f>E51+E54</f>
        <v>4000000</v>
      </c>
    </row>
    <row r="51" spans="1:5" ht="18.75">
      <c r="A51" s="22" t="s">
        <v>46</v>
      </c>
      <c r="B51" s="27" t="s">
        <v>34</v>
      </c>
      <c r="C51" s="28">
        <f aca="true" t="shared" si="2" ref="C51:E52">C52</f>
        <v>1250000</v>
      </c>
      <c r="D51" s="28">
        <f t="shared" si="2"/>
        <v>1250000</v>
      </c>
      <c r="E51" s="28">
        <f t="shared" si="2"/>
        <v>1250000</v>
      </c>
    </row>
    <row r="52" spans="1:5" ht="93.75">
      <c r="A52" s="22" t="s">
        <v>47</v>
      </c>
      <c r="B52" s="27" t="s">
        <v>35</v>
      </c>
      <c r="C52" s="28">
        <f t="shared" si="2"/>
        <v>1250000</v>
      </c>
      <c r="D52" s="28">
        <f t="shared" si="2"/>
        <v>1250000</v>
      </c>
      <c r="E52" s="28">
        <f t="shared" si="2"/>
        <v>1250000</v>
      </c>
    </row>
    <row r="53" spans="1:5" ht="93.75">
      <c r="A53" s="22" t="s">
        <v>48</v>
      </c>
      <c r="B53" s="27" t="s">
        <v>35</v>
      </c>
      <c r="C53" s="2">
        <f>1250000</f>
        <v>1250000</v>
      </c>
      <c r="D53" s="30">
        <f>1250000</f>
        <v>1250000</v>
      </c>
      <c r="E53" s="30">
        <f>1250000</f>
        <v>1250000</v>
      </c>
    </row>
    <row r="54" spans="1:5" ht="18.75">
      <c r="A54" s="22" t="s">
        <v>49</v>
      </c>
      <c r="B54" s="27" t="s">
        <v>36</v>
      </c>
      <c r="C54" s="28">
        <f>C55+C58</f>
        <v>2750000</v>
      </c>
      <c r="D54" s="28">
        <f>D55+D58</f>
        <v>2750000</v>
      </c>
      <c r="E54" s="28">
        <f>E55+E58</f>
        <v>2750000</v>
      </c>
    </row>
    <row r="55" spans="1:5" ht="18.75">
      <c r="A55" s="22" t="s">
        <v>50</v>
      </c>
      <c r="B55" s="27" t="s">
        <v>37</v>
      </c>
      <c r="C55" s="28">
        <f aca="true" t="shared" si="3" ref="C55:E56">C56</f>
        <v>1050000</v>
      </c>
      <c r="D55" s="28">
        <f t="shared" si="3"/>
        <v>1050000</v>
      </c>
      <c r="E55" s="28">
        <f t="shared" si="3"/>
        <v>1050000</v>
      </c>
    </row>
    <row r="56" spans="1:5" ht="75">
      <c r="A56" s="22" t="s">
        <v>51</v>
      </c>
      <c r="B56" s="27" t="s">
        <v>38</v>
      </c>
      <c r="C56" s="28">
        <f t="shared" si="3"/>
        <v>1050000</v>
      </c>
      <c r="D56" s="28">
        <f t="shared" si="3"/>
        <v>1050000</v>
      </c>
      <c r="E56" s="28">
        <f t="shared" si="3"/>
        <v>1050000</v>
      </c>
    </row>
    <row r="57" spans="1:5" ht="75">
      <c r="A57" s="22" t="s">
        <v>52</v>
      </c>
      <c r="B57" s="27" t="s">
        <v>38</v>
      </c>
      <c r="C57" s="28">
        <f>1050000</f>
        <v>1050000</v>
      </c>
      <c r="D57" s="30">
        <f>1050000</f>
        <v>1050000</v>
      </c>
      <c r="E57" s="30">
        <f>1050000</f>
        <v>1050000</v>
      </c>
    </row>
    <row r="58" spans="1:5" ht="18.75">
      <c r="A58" s="20" t="s">
        <v>58</v>
      </c>
      <c r="B58" s="27" t="s">
        <v>72</v>
      </c>
      <c r="C58" s="29">
        <f aca="true" t="shared" si="4" ref="C58:E59">C59</f>
        <v>1700000</v>
      </c>
      <c r="D58" s="29">
        <f t="shared" si="4"/>
        <v>1700000</v>
      </c>
      <c r="E58" s="29">
        <f t="shared" si="4"/>
        <v>1700000</v>
      </c>
    </row>
    <row r="59" spans="1:5" ht="75">
      <c r="A59" s="22" t="s">
        <v>53</v>
      </c>
      <c r="B59" s="27" t="s">
        <v>39</v>
      </c>
      <c r="C59" s="29">
        <f t="shared" si="4"/>
        <v>1700000</v>
      </c>
      <c r="D59" s="29">
        <f t="shared" si="4"/>
        <v>1700000</v>
      </c>
      <c r="E59" s="29">
        <f t="shared" si="4"/>
        <v>1700000</v>
      </c>
    </row>
    <row r="60" spans="1:5" ht="75">
      <c r="A60" s="22" t="s">
        <v>54</v>
      </c>
      <c r="B60" s="27" t="s">
        <v>39</v>
      </c>
      <c r="C60" s="29">
        <f>1700000</f>
        <v>1700000</v>
      </c>
      <c r="D60" s="30">
        <f>1700000</f>
        <v>1700000</v>
      </c>
      <c r="E60" s="30">
        <f>1700000</f>
        <v>1700000</v>
      </c>
    </row>
    <row r="61" spans="1:5" ht="93.75">
      <c r="A61" s="23" t="s">
        <v>11</v>
      </c>
      <c r="B61" s="26" t="s">
        <v>73</v>
      </c>
      <c r="C61" s="32">
        <f>C62</f>
        <v>2277048.9</v>
      </c>
      <c r="D61" s="32">
        <f>D62</f>
        <v>1290000</v>
      </c>
      <c r="E61" s="32">
        <f>E62</f>
        <v>1290000</v>
      </c>
    </row>
    <row r="62" spans="1:5" ht="170.25" customHeight="1">
      <c r="A62" s="22" t="s">
        <v>12</v>
      </c>
      <c r="B62" s="27" t="s">
        <v>86</v>
      </c>
      <c r="C62" s="2">
        <f>C63+C66+C69</f>
        <v>2277048.9</v>
      </c>
      <c r="D62" s="2">
        <f>D63+D66+D69</f>
        <v>1290000</v>
      </c>
      <c r="E62" s="2">
        <f>E63+E66+E69</f>
        <v>1290000</v>
      </c>
    </row>
    <row r="63" spans="1:5" ht="131.25">
      <c r="A63" s="22" t="s">
        <v>14</v>
      </c>
      <c r="B63" s="27" t="s">
        <v>8</v>
      </c>
      <c r="C63" s="2">
        <f aca="true" t="shared" si="5" ref="C63:E64">C64</f>
        <v>700000</v>
      </c>
      <c r="D63" s="2">
        <f t="shared" si="5"/>
        <v>700000</v>
      </c>
      <c r="E63" s="2">
        <f t="shared" si="5"/>
        <v>700000</v>
      </c>
    </row>
    <row r="64" spans="1:5" ht="152.25" customHeight="1">
      <c r="A64" s="22" t="s">
        <v>56</v>
      </c>
      <c r="B64" s="27" t="s">
        <v>74</v>
      </c>
      <c r="C64" s="28">
        <f t="shared" si="5"/>
        <v>700000</v>
      </c>
      <c r="D64" s="28">
        <f t="shared" si="5"/>
        <v>700000</v>
      </c>
      <c r="E64" s="28">
        <f t="shared" si="5"/>
        <v>700000</v>
      </c>
    </row>
    <row r="65" spans="1:5" ht="151.5" customHeight="1">
      <c r="A65" s="22" t="s">
        <v>89</v>
      </c>
      <c r="B65" s="35" t="s">
        <v>75</v>
      </c>
      <c r="C65" s="29">
        <f>700000</f>
        <v>700000</v>
      </c>
      <c r="D65" s="30">
        <f>700000</f>
        <v>700000</v>
      </c>
      <c r="E65" s="30">
        <f>700000</f>
        <v>700000</v>
      </c>
    </row>
    <row r="66" spans="1:5" ht="152.25" customHeight="1">
      <c r="A66" s="36" t="s">
        <v>59</v>
      </c>
      <c r="B66" s="27" t="s">
        <v>76</v>
      </c>
      <c r="C66" s="2">
        <f>C67</f>
        <v>90000</v>
      </c>
      <c r="D66" s="2">
        <f>D67</f>
        <v>90000</v>
      </c>
      <c r="E66" s="2">
        <f>E67</f>
        <v>90000</v>
      </c>
    </row>
    <row r="67" spans="1:5" ht="150">
      <c r="A67" s="22" t="s">
        <v>55</v>
      </c>
      <c r="B67" s="27" t="s">
        <v>77</v>
      </c>
      <c r="C67" s="2">
        <f>SUM(C68:C68)</f>
        <v>90000</v>
      </c>
      <c r="D67" s="2">
        <f>SUM(D68:D68)</f>
        <v>90000</v>
      </c>
      <c r="E67" s="2">
        <f>SUM(E68:E68)</f>
        <v>90000</v>
      </c>
    </row>
    <row r="68" spans="1:5" ht="150">
      <c r="A68" s="22" t="s">
        <v>136</v>
      </c>
      <c r="B68" s="27" t="s">
        <v>78</v>
      </c>
      <c r="C68" s="2">
        <f>90000</f>
        <v>90000</v>
      </c>
      <c r="D68" s="2">
        <f>90000</f>
        <v>90000</v>
      </c>
      <c r="E68" s="2">
        <f>90000</f>
        <v>90000</v>
      </c>
    </row>
    <row r="69" spans="1:5" ht="168.75">
      <c r="A69" s="22" t="s">
        <v>15</v>
      </c>
      <c r="B69" s="35" t="s">
        <v>79</v>
      </c>
      <c r="C69" s="2">
        <f>C70</f>
        <v>1487048.9</v>
      </c>
      <c r="D69" s="2">
        <f>D70</f>
        <v>500000</v>
      </c>
      <c r="E69" s="2">
        <f>E70</f>
        <v>500000</v>
      </c>
    </row>
    <row r="70" spans="1:5" ht="132" customHeight="1">
      <c r="A70" s="22" t="s">
        <v>57</v>
      </c>
      <c r="B70" s="27" t="s">
        <v>80</v>
      </c>
      <c r="C70" s="2">
        <f>SUM(C71:C71)</f>
        <v>1487048.9</v>
      </c>
      <c r="D70" s="2">
        <f>SUM(D71:D71)</f>
        <v>500000</v>
      </c>
      <c r="E70" s="2">
        <f>SUM(E71:E71)</f>
        <v>500000</v>
      </c>
    </row>
    <row r="71" spans="1:5" ht="132.75" customHeight="1">
      <c r="A71" s="22" t="s">
        <v>137</v>
      </c>
      <c r="B71" s="27" t="s">
        <v>81</v>
      </c>
      <c r="C71" s="2">
        <f>500000+824058.19+162990.71</f>
        <v>1487048.9</v>
      </c>
      <c r="D71" s="2">
        <f>500000</f>
        <v>500000</v>
      </c>
      <c r="E71" s="2">
        <f>500000</f>
        <v>500000</v>
      </c>
    </row>
    <row r="72" spans="1:5" ht="56.25">
      <c r="A72" s="23" t="s">
        <v>64</v>
      </c>
      <c r="B72" s="24" t="s">
        <v>82</v>
      </c>
      <c r="C72" s="32">
        <f>C73</f>
        <v>40000</v>
      </c>
      <c r="D72" s="32">
        <f>D73</f>
        <v>40000</v>
      </c>
      <c r="E72" s="32">
        <f>E73</f>
        <v>40000</v>
      </c>
    </row>
    <row r="73" spans="1:5" s="34" customFormat="1" ht="75">
      <c r="A73" s="22" t="s">
        <v>65</v>
      </c>
      <c r="B73" s="27" t="s">
        <v>83</v>
      </c>
      <c r="C73" s="2">
        <f>C74</f>
        <v>40000</v>
      </c>
      <c r="D73" s="2">
        <f aca="true" t="shared" si="6" ref="D73:E75">D74</f>
        <v>40000</v>
      </c>
      <c r="E73" s="2">
        <f t="shared" si="6"/>
        <v>40000</v>
      </c>
    </row>
    <row r="74" spans="1:5" ht="75">
      <c r="A74" s="22" t="s">
        <v>66</v>
      </c>
      <c r="B74" s="37" t="s">
        <v>84</v>
      </c>
      <c r="C74" s="2">
        <f>C75</f>
        <v>40000</v>
      </c>
      <c r="D74" s="2">
        <f t="shared" si="6"/>
        <v>40000</v>
      </c>
      <c r="E74" s="2">
        <f t="shared" si="6"/>
        <v>40000</v>
      </c>
    </row>
    <row r="75" spans="1:5" ht="93.75">
      <c r="A75" s="22" t="s">
        <v>67</v>
      </c>
      <c r="B75" s="27" t="s">
        <v>87</v>
      </c>
      <c r="C75" s="2">
        <f>C76</f>
        <v>40000</v>
      </c>
      <c r="D75" s="2">
        <f t="shared" si="6"/>
        <v>40000</v>
      </c>
      <c r="E75" s="2">
        <f t="shared" si="6"/>
        <v>40000</v>
      </c>
    </row>
    <row r="76" spans="1:5" ht="93.75">
      <c r="A76" s="22" t="s">
        <v>90</v>
      </c>
      <c r="B76" s="35" t="s">
        <v>85</v>
      </c>
      <c r="C76" s="2">
        <f>40000</f>
        <v>40000</v>
      </c>
      <c r="D76" s="30">
        <f>40000</f>
        <v>40000</v>
      </c>
      <c r="E76" s="30">
        <f>40000</f>
        <v>40000</v>
      </c>
    </row>
    <row r="77" spans="1:5" s="41" customFormat="1" ht="26.25" customHeight="1">
      <c r="A77" s="38" t="s">
        <v>13</v>
      </c>
      <c r="B77" s="39" t="s">
        <v>91</v>
      </c>
      <c r="C77" s="40">
        <f>C78</f>
        <v>55366846.28</v>
      </c>
      <c r="D77" s="40">
        <f>D78</f>
        <v>21534400</v>
      </c>
      <c r="E77" s="40">
        <f>E78</f>
        <v>18572900</v>
      </c>
    </row>
    <row r="78" spans="1:5" ht="75.75" customHeight="1">
      <c r="A78" s="23" t="s">
        <v>20</v>
      </c>
      <c r="B78" s="26" t="s">
        <v>92</v>
      </c>
      <c r="C78" s="42">
        <f>C79+C86</f>
        <v>55366846.28</v>
      </c>
      <c r="D78" s="42">
        <f>D79+D86</f>
        <v>21534400</v>
      </c>
      <c r="E78" s="42">
        <f>E79+E86</f>
        <v>18572900</v>
      </c>
    </row>
    <row r="79" spans="1:5" ht="37.5">
      <c r="A79" s="22" t="s">
        <v>101</v>
      </c>
      <c r="B79" s="43" t="s">
        <v>93</v>
      </c>
      <c r="C79" s="30">
        <f>C80+C83</f>
        <v>23834410</v>
      </c>
      <c r="D79" s="30">
        <f>D80+D83</f>
        <v>21534400</v>
      </c>
      <c r="E79" s="30">
        <f>E80+E83</f>
        <v>18572900</v>
      </c>
    </row>
    <row r="80" spans="1:5" ht="37.5">
      <c r="A80" s="22" t="s">
        <v>102</v>
      </c>
      <c r="B80" s="6" t="s">
        <v>40</v>
      </c>
      <c r="C80" s="30">
        <f aca="true" t="shared" si="7" ref="C80:E81">C81</f>
        <v>21534400</v>
      </c>
      <c r="D80" s="30">
        <f t="shared" si="7"/>
        <v>21534400</v>
      </c>
      <c r="E80" s="30">
        <f t="shared" si="7"/>
        <v>18572900</v>
      </c>
    </row>
    <row r="81" spans="1:5" ht="56.25">
      <c r="A81" s="22" t="s">
        <v>103</v>
      </c>
      <c r="B81" s="27" t="s">
        <v>41</v>
      </c>
      <c r="C81" s="28">
        <f t="shared" si="7"/>
        <v>21534400</v>
      </c>
      <c r="D81" s="28">
        <f t="shared" si="7"/>
        <v>21534400</v>
      </c>
      <c r="E81" s="28">
        <f t="shared" si="7"/>
        <v>18572900</v>
      </c>
    </row>
    <row r="82" spans="1:5" ht="56.25">
      <c r="A82" s="22" t="s">
        <v>104</v>
      </c>
      <c r="B82" s="27" t="s">
        <v>41</v>
      </c>
      <c r="C82" s="28">
        <f>21534400</f>
        <v>21534400</v>
      </c>
      <c r="D82" s="30">
        <f>21534400</f>
        <v>21534400</v>
      </c>
      <c r="E82" s="30">
        <f>21534400-2961500</f>
        <v>18572900</v>
      </c>
    </row>
    <row r="83" spans="1:5" ht="55.5" customHeight="1">
      <c r="A83" s="22" t="s">
        <v>105</v>
      </c>
      <c r="B83" s="27" t="s">
        <v>98</v>
      </c>
      <c r="C83" s="3">
        <f aca="true" t="shared" si="8" ref="C83:E84">C84</f>
        <v>2300010</v>
      </c>
      <c r="D83" s="3">
        <f t="shared" si="8"/>
        <v>0</v>
      </c>
      <c r="E83" s="3">
        <f t="shared" si="8"/>
        <v>0</v>
      </c>
    </row>
    <row r="84" spans="1:5" ht="74.25" customHeight="1">
      <c r="A84" s="22" t="s">
        <v>106</v>
      </c>
      <c r="B84" s="27" t="s">
        <v>99</v>
      </c>
      <c r="C84" s="3">
        <f t="shared" si="8"/>
        <v>2300010</v>
      </c>
      <c r="D84" s="3">
        <f t="shared" si="8"/>
        <v>0</v>
      </c>
      <c r="E84" s="3">
        <f t="shared" si="8"/>
        <v>0</v>
      </c>
    </row>
    <row r="85" spans="1:5" ht="74.25" customHeight="1">
      <c r="A85" s="22" t="s">
        <v>107</v>
      </c>
      <c r="B85" s="27" t="s">
        <v>99</v>
      </c>
      <c r="C85" s="3">
        <f>2292590+7420</f>
        <v>2300010</v>
      </c>
      <c r="D85" s="44">
        <f>0</f>
        <v>0</v>
      </c>
      <c r="E85" s="44">
        <f>0</f>
        <v>0</v>
      </c>
    </row>
    <row r="86" spans="1:5" ht="57.75" customHeight="1">
      <c r="A86" s="22" t="s">
        <v>109</v>
      </c>
      <c r="B86" s="27" t="s">
        <v>108</v>
      </c>
      <c r="C86" s="3">
        <f>C93+C90+C87</f>
        <v>31532436.28</v>
      </c>
      <c r="D86" s="3">
        <f>D93+D90+D87</f>
        <v>0</v>
      </c>
      <c r="E86" s="3">
        <f>E93+E90+E87</f>
        <v>0</v>
      </c>
    </row>
    <row r="87" spans="1:5" ht="57.75" customHeight="1">
      <c r="A87" s="22" t="s">
        <v>152</v>
      </c>
      <c r="B87" s="27" t="s">
        <v>153</v>
      </c>
      <c r="C87" s="3">
        <f aca="true" t="shared" si="9" ref="C87:E88">C88</f>
        <v>773472.28</v>
      </c>
      <c r="D87" s="3">
        <f t="shared" si="9"/>
        <v>0</v>
      </c>
      <c r="E87" s="3">
        <f t="shared" si="9"/>
        <v>0</v>
      </c>
    </row>
    <row r="88" spans="1:5" ht="57.75" customHeight="1">
      <c r="A88" s="22" t="s">
        <v>154</v>
      </c>
      <c r="B88" s="27" t="s">
        <v>155</v>
      </c>
      <c r="C88" s="3">
        <f t="shared" si="9"/>
        <v>773472.28</v>
      </c>
      <c r="D88" s="3">
        <f t="shared" si="9"/>
        <v>0</v>
      </c>
      <c r="E88" s="3">
        <f t="shared" si="9"/>
        <v>0</v>
      </c>
    </row>
    <row r="89" spans="1:5" ht="57.75" customHeight="1">
      <c r="A89" s="22" t="s">
        <v>156</v>
      </c>
      <c r="B89" s="27" t="s">
        <v>155</v>
      </c>
      <c r="C89" s="3">
        <v>773472.28</v>
      </c>
      <c r="D89" s="3">
        <v>0</v>
      </c>
      <c r="E89" s="3">
        <v>0</v>
      </c>
    </row>
    <row r="90" spans="1:5" ht="57.75" customHeight="1">
      <c r="A90" s="22" t="s">
        <v>139</v>
      </c>
      <c r="B90" s="27" t="s">
        <v>140</v>
      </c>
      <c r="C90" s="3">
        <f aca="true" t="shared" si="10" ref="C90:E91">C91</f>
        <v>26000000</v>
      </c>
      <c r="D90" s="3">
        <f t="shared" si="10"/>
        <v>0</v>
      </c>
      <c r="E90" s="3">
        <f t="shared" si="10"/>
        <v>0</v>
      </c>
    </row>
    <row r="91" spans="1:5" ht="75" customHeight="1">
      <c r="A91" s="22" t="s">
        <v>141</v>
      </c>
      <c r="B91" s="27" t="s">
        <v>142</v>
      </c>
      <c r="C91" s="3">
        <f t="shared" si="10"/>
        <v>26000000</v>
      </c>
      <c r="D91" s="3">
        <f t="shared" si="10"/>
        <v>0</v>
      </c>
      <c r="E91" s="3">
        <f t="shared" si="10"/>
        <v>0</v>
      </c>
    </row>
    <row r="92" spans="1:5" ht="75.75" customHeight="1">
      <c r="A92" s="22" t="s">
        <v>143</v>
      </c>
      <c r="B92" s="27" t="s">
        <v>142</v>
      </c>
      <c r="C92" s="3">
        <f>26000000</f>
        <v>26000000</v>
      </c>
      <c r="D92" s="3">
        <f>0</f>
        <v>0</v>
      </c>
      <c r="E92" s="3">
        <f>0</f>
        <v>0</v>
      </c>
    </row>
    <row r="93" spans="1:5" ht="21.75" customHeight="1">
      <c r="A93" s="22" t="s">
        <v>112</v>
      </c>
      <c r="B93" s="27" t="s">
        <v>110</v>
      </c>
      <c r="C93" s="3">
        <f aca="true" t="shared" si="11" ref="C93:E94">C94</f>
        <v>4758964</v>
      </c>
      <c r="D93" s="3">
        <f t="shared" si="11"/>
        <v>0</v>
      </c>
      <c r="E93" s="3">
        <f t="shared" si="11"/>
        <v>0</v>
      </c>
    </row>
    <row r="94" spans="1:5" ht="36.75" customHeight="1">
      <c r="A94" s="22" t="s">
        <v>113</v>
      </c>
      <c r="B94" s="27" t="s">
        <v>111</v>
      </c>
      <c r="C94" s="3">
        <f t="shared" si="11"/>
        <v>4758964</v>
      </c>
      <c r="D94" s="3">
        <f t="shared" si="11"/>
        <v>0</v>
      </c>
      <c r="E94" s="3">
        <f t="shared" si="11"/>
        <v>0</v>
      </c>
    </row>
    <row r="95" spans="1:5" ht="37.5" customHeight="1">
      <c r="A95" s="22" t="s">
        <v>114</v>
      </c>
      <c r="B95" s="27" t="s">
        <v>111</v>
      </c>
      <c r="C95" s="3">
        <f>4700258+450000-391294</f>
        <v>4758964</v>
      </c>
      <c r="D95" s="44">
        <f>0</f>
        <v>0</v>
      </c>
      <c r="E95" s="44">
        <f>0</f>
        <v>0</v>
      </c>
    </row>
    <row r="96" spans="1:5" ht="18.75">
      <c r="A96" s="45" t="s">
        <v>115</v>
      </c>
      <c r="B96" s="45"/>
      <c r="C96" s="25">
        <f>C27+C77</f>
        <v>102035985.38</v>
      </c>
      <c r="D96" s="25">
        <f>D27+D77</f>
        <v>68379560.82</v>
      </c>
      <c r="E96" s="25">
        <f>E27+E77</f>
        <v>65670060.82</v>
      </c>
    </row>
    <row r="97" ht="18.75">
      <c r="E97" s="46" t="s">
        <v>151</v>
      </c>
    </row>
    <row r="98" ht="18.75">
      <c r="C98" s="47"/>
    </row>
    <row r="100" ht="18.75">
      <c r="C100" s="47"/>
    </row>
  </sheetData>
  <sheetProtection/>
  <mergeCells count="23">
    <mergeCell ref="B18:E18"/>
    <mergeCell ref="A96:B96"/>
    <mergeCell ref="A24:A25"/>
    <mergeCell ref="B24:B25"/>
    <mergeCell ref="C24:E24"/>
    <mergeCell ref="B20:E20"/>
    <mergeCell ref="B19:E19"/>
    <mergeCell ref="A22:E22"/>
    <mergeCell ref="B17:E17"/>
    <mergeCell ref="B11:E11"/>
    <mergeCell ref="B12:E12"/>
    <mergeCell ref="B13:E13"/>
    <mergeCell ref="B14:E14"/>
    <mergeCell ref="B15:E15"/>
    <mergeCell ref="B16:E16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2017-11-15T12:50:18Z</cp:lastPrinted>
  <dcterms:created xsi:type="dcterms:W3CDTF">2009-08-21T08:27:43Z</dcterms:created>
  <dcterms:modified xsi:type="dcterms:W3CDTF">2020-10-22T05:32:13Z</dcterms:modified>
  <cp:category/>
  <cp:version/>
  <cp:contentType/>
  <cp:contentStatus/>
</cp:coreProperties>
</file>