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<sst xmlns="http://schemas.openxmlformats.org/spreadsheetml/2006/main" count="192" uniqueCount="174">
  <si>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</si>
  <si>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</si>
  <si>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</si>
  <si>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</si>
  <si>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</si>
  <si>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</si>
  <si>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</si>
  <si>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</si>
  <si>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</si>
  <si>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</si>
  <si>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</si>
  <si>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</si>
  <si>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</si>
  <si>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</si>
  <si>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</si>
  <si>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</si>
  <si>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</si>
  <si>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</si>
  <si>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</si>
  <si>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</si>
  <si>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</si>
  <si>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</si>
  <si>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</si>
  <si>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</si>
  <si>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</si>
  <si>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</si>
  <si>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</si>
  <si>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</si>
  <si>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</si>
  <si>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</si>
  <si>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</si>
  <si>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</si>
  <si>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</si>
  <si>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</si>
  <si>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</si>
  <si>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</si>
  <si>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</si>
  <si>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</si>
  <si>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</si>
  <si>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</si>
  <si>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</si>
  <si>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</si>
  <si>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</si>
  <si>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</si>
  <si>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</si>
  <si>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</si>
  <si>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</si>
  <si>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</si>
  <si>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</si>
  <si>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</si>
  <si>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</si>
  <si>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</si>
  <si>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</si>
  <si>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</si>
  <si>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</si>
  <si>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</si>
  <si>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</si>
  <si>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</si>
  <si>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</si>
  <si>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</si>
  <si>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</si>
  <si>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</si>
  <si>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</si>
  <si>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</si>
  <si>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</si>
  <si>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</si>
  <si>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</si>
  <si>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</si>
  <si>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</si>
  <si>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</si>
  <si>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</si>
  <si>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</si>
  <si>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</si>
  <si>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</si>
  <si>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</si>
  <si>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</si>
  <si>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</si>
  <si>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</si>
  <si>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</si>
  <si>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</si>
  <si>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</si>
  <si>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</si>
  <si>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</si>
  <si>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</si>
  <si>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</si>
  <si>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</si>
  <si>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</si>
  <si>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</si>
  <si>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</si>
  <si>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</si>
  <si>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</si>
  <si>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</si>
  <si>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</si>
  <si>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</si>
  <si>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</si>
  <si>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</si>
  <si>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</si>
  <si>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</si>
  <si>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</si>
  <si>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</si>
  <si>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</si>
  <si>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</si>
  <si>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</si>
  <si>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</si>
  <si>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</si>
  <si>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</si>
  <si>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</si>
  <si>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</si>
  <si>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</si>
  <si>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</si>
  <si>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</si>
  <si>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</si>
  <si>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</si>
  <si>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</si>
  <si>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</si>
  <si>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</si>
  <si>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</si>
  <si>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</si>
  <si>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</si>
  <si>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</si>
  <si>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</si>
  <si>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</si>
  <si>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</si>
  <si>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</si>
  <si>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</si>
  <si>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</si>
  <si>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</si>
  <si>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</si>
  <si>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</si>
  <si>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</si>
  <si>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</si>
  <si>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</si>
  <si>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</si>
  <si>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</si>
  <si>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</si>
  <si>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</si>
  <si>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</si>
  <si>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</si>
  <si>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</si>
  <si>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</si>
  <si>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</si>
  <si>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</si>
  <si>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</si>
  <si>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</si>
  <si>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</si>
  <si>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</si>
  <si>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</si>
  <si>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</si>
  <si>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</si>
  <si>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</si>
  <si>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</si>
  <si>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</si>
  <si>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2021 год и на</t>
  </si>
  <si>
    <t>плановый период 2022 и 2023 годов""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</si>
  <si>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</si>
  <si>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>"</t>
  </si>
  <si>
    <t>"Приложение № 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</si>
  <si>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</si>
  <si>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</si>
  <si>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</si>
  <si>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</si>
  <si>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</si>
  <si>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</si>
  <si>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</si>
  <si>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</si>
  <si>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</si>
  <si>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</si>
  <si>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000 2 07 00000 00 0000 000
</t>
  </si>
  <si>
    <t>ПРОЧИЕ БЕЗВОЗМЕЗДНЫЕ ПОСТУПЛЕНИЯ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</si>
  <si>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</si>
  <si>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</si>
  <si>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</si>
  <si>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</si>
  <si>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от 20.05.2021 № 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</si>
</sst>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0" fillId="33" borderId="0" xfId="0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4" fontId="2" fillId="33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125" style="4" customWidth="1"/>
    <col min="5" max="5" width="18.875" style="3" customWidth="1"/>
    <col min="6" max="16384" width="9.125" style="3" customWidth="1"/>
  </cols>
  <sheetData>
    <row r="1" spans="3:5" ht="18.75">
      <c r="C1" s="41" t="s">
        <v>149</v>
      </c>
      <c r="D1" s="42"/>
      <c r="E1" s="42"/>
    </row>
    <row r="2" spans="3:5" ht="18.75">
      <c r="C2" s="41" t="s">
        <v>150</v>
      </c>
      <c r="D2" s="42"/>
      <c r="E2" s="42"/>
    </row>
    <row r="3" spans="3:5" ht="18.75">
      <c r="C3" s="41" t="s">
        <v>29</v>
      </c>
      <c r="D3" s="42"/>
      <c r="E3" s="42"/>
    </row>
    <row r="4" spans="3:5" ht="18.75">
      <c r="C4" s="41" t="s">
        <v>151</v>
      </c>
      <c r="D4" s="42"/>
      <c r="E4" s="42"/>
    </row>
    <row r="5" spans="3:5" ht="18.75">
      <c r="C5" s="52" t="s">
        <v>154</v>
      </c>
      <c r="D5" s="42"/>
      <c r="E5" s="42"/>
    </row>
    <row r="6" spans="3:5" ht="18.75">
      <c r="C6" s="42"/>
      <c r="D6" s="42"/>
      <c r="E6" s="42"/>
    </row>
    <row r="7" spans="3:5" ht="18.75">
      <c r="C7" s="42"/>
      <c r="D7" s="42"/>
      <c r="E7" s="42"/>
    </row>
    <row r="8" spans="3:5" ht="18.75" customHeight="1">
      <c r="C8" s="42"/>
      <c r="D8" s="42"/>
      <c r="E8" s="42"/>
    </row>
    <row r="9" spans="3:5" ht="18.75">
      <c r="C9" s="41" t="s">
        <v>152</v>
      </c>
      <c r="D9" s="42"/>
      <c r="E9" s="42"/>
    </row>
    <row r="10" spans="3:5" ht="18.75">
      <c r="C10" s="41" t="s">
        <v>153</v>
      </c>
      <c r="D10" s="42"/>
      <c r="E10" s="42"/>
    </row>
    <row r="11" spans="3:5" ht="18.75">
      <c r="C11" s="41" t="s">
        <v>173</v>
      </c>
      <c r="D11" s="42"/>
      <c r="E11" s="42"/>
    </row>
    <row r="13" spans="2:5" ht="18.75">
      <c r="B13" s="41" t="s">
        <v>156</v>
      </c>
      <c r="C13" s="41"/>
      <c r="D13" s="41"/>
      <c r="E13" s="41"/>
    </row>
    <row r="14" spans="2:5" ht="18.75">
      <c r="B14" s="41" t="s">
        <v>92</v>
      </c>
      <c r="C14" s="41"/>
      <c r="D14" s="41"/>
      <c r="E14" s="41"/>
    </row>
    <row r="15" spans="2:5" ht="18.75">
      <c r="B15" s="41" t="s">
        <v>67</v>
      </c>
      <c r="C15" s="41"/>
      <c r="D15" s="41"/>
      <c r="E15" s="41"/>
    </row>
    <row r="16" spans="2:5" ht="18.75" customHeight="1">
      <c r="B16" s="41" t="s">
        <v>28</v>
      </c>
      <c r="C16" s="41"/>
      <c r="D16" s="41"/>
      <c r="E16" s="41"/>
    </row>
    <row r="17" spans="2:5" ht="18.75">
      <c r="B17" s="41" t="s">
        <v>16</v>
      </c>
      <c r="C17" s="41"/>
      <c r="D17" s="41"/>
      <c r="E17" s="41"/>
    </row>
    <row r="18" spans="2:5" ht="18.75">
      <c r="B18" s="41" t="s">
        <v>17</v>
      </c>
      <c r="C18" s="41"/>
      <c r="D18" s="41"/>
      <c r="E18" s="41"/>
    </row>
    <row r="19" spans="2:5" ht="18.75">
      <c r="B19" s="41" t="s">
        <v>29</v>
      </c>
      <c r="C19" s="41"/>
      <c r="D19" s="41"/>
      <c r="E19" s="41"/>
    </row>
    <row r="20" spans="2:5" ht="18.75">
      <c r="B20" s="41" t="s">
        <v>134</v>
      </c>
      <c r="C20" s="41"/>
      <c r="D20" s="41"/>
      <c r="E20" s="41"/>
    </row>
    <row r="21" spans="2:5" ht="18.75">
      <c r="B21" s="41" t="s">
        <v>137</v>
      </c>
      <c r="C21" s="41"/>
      <c r="D21" s="41"/>
      <c r="E21" s="41"/>
    </row>
    <row r="22" spans="2:5" ht="18.75">
      <c r="B22" s="41" t="s">
        <v>148</v>
      </c>
      <c r="C22" s="41"/>
      <c r="D22" s="41"/>
      <c r="E22" s="41"/>
    </row>
    <row r="24" spans="1:5" ht="40.5" customHeight="1">
      <c r="A24" s="51" t="s">
        <v>135</v>
      </c>
      <c r="B24" s="51"/>
      <c r="C24" s="51"/>
      <c r="D24" s="51"/>
      <c r="E24" s="51"/>
    </row>
    <row r="25" spans="1:5" ht="18.75">
      <c r="A25" s="40"/>
      <c r="B25" s="40"/>
      <c r="E25" s="39" t="s">
        <v>18</v>
      </c>
    </row>
    <row r="26" spans="1:5" ht="18.75">
      <c r="A26" s="44" t="s">
        <v>93</v>
      </c>
      <c r="B26" s="46" t="s">
        <v>94</v>
      </c>
      <c r="C26" s="48" t="s">
        <v>86</v>
      </c>
      <c r="D26" s="49"/>
      <c r="E26" s="50"/>
    </row>
    <row r="27" spans="1:5" ht="39.75" customHeight="1">
      <c r="A27" s="45"/>
      <c r="B27" s="47"/>
      <c r="C27" s="5" t="s">
        <v>97</v>
      </c>
      <c r="D27" s="5" t="s">
        <v>124</v>
      </c>
      <c r="E27" s="5" t="s">
        <v>136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9</v>
      </c>
      <c r="B29" s="10" t="s">
        <v>27</v>
      </c>
      <c r="C29" s="11">
        <f>C30+C38+C52+C63+C74+C79</f>
        <v>48036968.87</v>
      </c>
      <c r="D29" s="11">
        <f>D30+D38+D52+D63+D74</f>
        <v>47097160.82</v>
      </c>
      <c r="E29" s="11">
        <f>E30+E38+E52+E63+E74</f>
        <v>47097160.82</v>
      </c>
    </row>
    <row r="30" spans="1:5" ht="18.75">
      <c r="A30" s="9" t="s">
        <v>59</v>
      </c>
      <c r="B30" s="12" t="s">
        <v>68</v>
      </c>
      <c r="C30" s="11">
        <f>C31</f>
        <v>39825000</v>
      </c>
      <c r="D30" s="11">
        <f>D31</f>
        <v>39450500</v>
      </c>
      <c r="E30" s="11">
        <f>E31</f>
        <v>39450500</v>
      </c>
    </row>
    <row r="31" spans="1:5" ht="18.75">
      <c r="A31" s="8" t="s">
        <v>41</v>
      </c>
      <c r="B31" s="13" t="s">
        <v>69</v>
      </c>
      <c r="C31" s="14">
        <f>C32+C34+C36</f>
        <v>39825000</v>
      </c>
      <c r="D31" s="14">
        <f>D32+D34+D36</f>
        <v>39450500</v>
      </c>
      <c r="E31" s="14">
        <f>E32+E34+E36</f>
        <v>39450500</v>
      </c>
    </row>
    <row r="32" spans="1:5" ht="150">
      <c r="A32" s="8" t="s">
        <v>22</v>
      </c>
      <c r="B32" s="13" t="s">
        <v>70</v>
      </c>
      <c r="C32" s="15">
        <f>C33</f>
        <v>39600000</v>
      </c>
      <c r="D32" s="15">
        <f>D33</f>
        <v>39075000</v>
      </c>
      <c r="E32" s="15">
        <f>E33</f>
        <v>39075000</v>
      </c>
    </row>
    <row r="33" spans="1:5" ht="150">
      <c r="A33" s="8" t="s">
        <v>42</v>
      </c>
      <c r="B33" s="13" t="s">
        <v>70</v>
      </c>
      <c r="C33" s="15">
        <f>39600000</f>
        <v>39600000</v>
      </c>
      <c r="D33" s="16">
        <f>39075000</f>
        <v>39075000</v>
      </c>
      <c r="E33" s="16">
        <f>39075000</f>
        <v>39075000</v>
      </c>
    </row>
    <row r="34" spans="1:5" ht="206.25" customHeight="1">
      <c r="A34" s="8" t="s">
        <v>23</v>
      </c>
      <c r="B34" s="13" t="s">
        <v>30</v>
      </c>
      <c r="C34" s="15">
        <f>C35</f>
        <v>92500</v>
      </c>
      <c r="D34" s="15">
        <f>D35</f>
        <v>102500</v>
      </c>
      <c r="E34" s="15">
        <f>E35</f>
        <v>102500</v>
      </c>
    </row>
    <row r="35" spans="1:5" ht="205.5" customHeight="1">
      <c r="A35" s="8" t="s">
        <v>10</v>
      </c>
      <c r="B35" s="13" t="s">
        <v>30</v>
      </c>
      <c r="C35" s="17">
        <f>112500-20000</f>
        <v>92500</v>
      </c>
      <c r="D35" s="16">
        <f>102500</f>
        <v>102500</v>
      </c>
      <c r="E35" s="16">
        <f>102500</f>
        <v>102500</v>
      </c>
    </row>
    <row r="36" spans="1:5" ht="93.75">
      <c r="A36" s="8" t="s">
        <v>60</v>
      </c>
      <c r="B36" s="13" t="s">
        <v>31</v>
      </c>
      <c r="C36" s="17">
        <f>C37</f>
        <v>132500</v>
      </c>
      <c r="D36" s="17">
        <f>D37</f>
        <v>273000</v>
      </c>
      <c r="E36" s="17">
        <f>E37</f>
        <v>273000</v>
      </c>
    </row>
    <row r="37" spans="1:5" ht="93.75">
      <c r="A37" s="8" t="s">
        <v>61</v>
      </c>
      <c r="B37" s="13" t="s">
        <v>31</v>
      </c>
      <c r="C37" s="18">
        <f>112500+20000</f>
        <v>132500</v>
      </c>
      <c r="D37" s="16">
        <f>273000</f>
        <v>273000</v>
      </c>
      <c r="E37" s="16">
        <f>273000</f>
        <v>273000</v>
      </c>
    </row>
    <row r="38" spans="1:5" ht="75">
      <c r="A38" s="9" t="s">
        <v>62</v>
      </c>
      <c r="B38" s="12" t="s">
        <v>21</v>
      </c>
      <c r="C38" s="19">
        <f>C39</f>
        <v>2316660.8200000003</v>
      </c>
      <c r="D38" s="19">
        <f>D39</f>
        <v>2316660.8200000003</v>
      </c>
      <c r="E38" s="19">
        <f>E39</f>
        <v>2316660.8200000003</v>
      </c>
    </row>
    <row r="39" spans="1:5" ht="56.25">
      <c r="A39" s="8" t="s">
        <v>19</v>
      </c>
      <c r="B39" s="13" t="s">
        <v>32</v>
      </c>
      <c r="C39" s="18">
        <f>C40+C43+C46+C49</f>
        <v>2316660.8200000003</v>
      </c>
      <c r="D39" s="18">
        <f>D40+D43+D46+D49</f>
        <v>2316660.8200000003</v>
      </c>
      <c r="E39" s="18">
        <f>E40+E43+E46+E49</f>
        <v>2316660.8200000003</v>
      </c>
    </row>
    <row r="40" spans="1:5" ht="132.75" customHeight="1">
      <c r="A40" s="8" t="s">
        <v>26</v>
      </c>
      <c r="B40" s="13" t="s">
        <v>111</v>
      </c>
      <c r="C40" s="18">
        <f>C42</f>
        <v>837839.35</v>
      </c>
      <c r="D40" s="18">
        <f>D42</f>
        <v>837839.35</v>
      </c>
      <c r="E40" s="18">
        <f>E42</f>
        <v>837839.35</v>
      </c>
    </row>
    <row r="41" spans="1:5" ht="224.25" customHeight="1">
      <c r="A41" s="8" t="s">
        <v>110</v>
      </c>
      <c r="B41" s="20" t="s">
        <v>109</v>
      </c>
      <c r="C41" s="18">
        <f>C42</f>
        <v>837839.35</v>
      </c>
      <c r="D41" s="18">
        <f>D42</f>
        <v>837839.35</v>
      </c>
      <c r="E41" s="18">
        <f>E42</f>
        <v>837839.35</v>
      </c>
    </row>
    <row r="42" spans="1:5" s="21" customFormat="1" ht="224.25" customHeight="1">
      <c r="A42" s="6" t="s">
        <v>108</v>
      </c>
      <c r="B42" s="20" t="s">
        <v>109</v>
      </c>
      <c r="C42" s="18">
        <f>837839.35</f>
        <v>837839.35</v>
      </c>
      <c r="D42" s="16">
        <f>837839.35</f>
        <v>837839.35</v>
      </c>
      <c r="E42" s="16">
        <f>837839.35</f>
        <v>837839.35</v>
      </c>
    </row>
    <row r="43" spans="1:5" ht="168" customHeight="1">
      <c r="A43" s="8" t="s">
        <v>25</v>
      </c>
      <c r="B43" s="13" t="s">
        <v>115</v>
      </c>
      <c r="C43" s="18">
        <f>C45</f>
        <v>5363.51</v>
      </c>
      <c r="D43" s="18">
        <f>D45</f>
        <v>5363.51</v>
      </c>
      <c r="E43" s="18">
        <f>E45</f>
        <v>5363.51</v>
      </c>
    </row>
    <row r="44" spans="1:5" ht="261.75" customHeight="1">
      <c r="A44" s="8" t="s">
        <v>114</v>
      </c>
      <c r="B44" s="20" t="s">
        <v>113</v>
      </c>
      <c r="C44" s="18">
        <f>C45</f>
        <v>5363.51</v>
      </c>
      <c r="D44" s="18">
        <f>D45</f>
        <v>5363.51</v>
      </c>
      <c r="E44" s="18">
        <f>E45</f>
        <v>5363.51</v>
      </c>
    </row>
    <row r="45" spans="1:5" ht="261.75" customHeight="1">
      <c r="A45" s="8" t="s">
        <v>112</v>
      </c>
      <c r="B45" s="20" t="s">
        <v>113</v>
      </c>
      <c r="C45" s="18">
        <f>5363.51</f>
        <v>5363.51</v>
      </c>
      <c r="D45" s="16">
        <f>5363.51</f>
        <v>5363.51</v>
      </c>
      <c r="E45" s="16">
        <f>5363.51</f>
        <v>5363.51</v>
      </c>
    </row>
    <row r="46" spans="1:5" ht="148.5" customHeight="1">
      <c r="A46" s="8" t="s">
        <v>24</v>
      </c>
      <c r="B46" s="13" t="s">
        <v>119</v>
      </c>
      <c r="C46" s="18">
        <f aca="true" t="shared" si="0" ref="C46:E47">C47</f>
        <v>1625178.97</v>
      </c>
      <c r="D46" s="18">
        <f t="shared" si="0"/>
        <v>1625178.97</v>
      </c>
      <c r="E46" s="18">
        <f t="shared" si="0"/>
        <v>1625178.97</v>
      </c>
    </row>
    <row r="47" spans="1:5" ht="225" customHeight="1">
      <c r="A47" s="8" t="s">
        <v>118</v>
      </c>
      <c r="B47" s="20" t="s">
        <v>117</v>
      </c>
      <c r="C47" s="18">
        <f t="shared" si="0"/>
        <v>1625178.97</v>
      </c>
      <c r="D47" s="18">
        <f t="shared" si="0"/>
        <v>1625178.97</v>
      </c>
      <c r="E47" s="18">
        <f t="shared" si="0"/>
        <v>1625178.97</v>
      </c>
    </row>
    <row r="48" spans="1:5" ht="224.25" customHeight="1">
      <c r="A48" s="6" t="s">
        <v>116</v>
      </c>
      <c r="B48" s="20" t="s">
        <v>117</v>
      </c>
      <c r="C48" s="18">
        <f>1625178.97</f>
        <v>1625178.97</v>
      </c>
      <c r="D48" s="16">
        <f>1625178.97</f>
        <v>1625178.97</v>
      </c>
      <c r="E48" s="16">
        <f>1625178.97</f>
        <v>1625178.97</v>
      </c>
    </row>
    <row r="49" spans="1:5" ht="148.5" customHeight="1">
      <c r="A49" s="8" t="s">
        <v>43</v>
      </c>
      <c r="B49" s="13" t="s">
        <v>123</v>
      </c>
      <c r="C49" s="18">
        <f aca="true" t="shared" si="1" ref="C49:E50">C50</f>
        <v>-151721.01</v>
      </c>
      <c r="D49" s="18">
        <f t="shared" si="1"/>
        <v>-151721.01</v>
      </c>
      <c r="E49" s="18">
        <f t="shared" si="1"/>
        <v>-151721.01</v>
      </c>
    </row>
    <row r="50" spans="1:5" ht="226.5" customHeight="1">
      <c r="A50" s="8" t="s">
        <v>122</v>
      </c>
      <c r="B50" s="20" t="s">
        <v>121</v>
      </c>
      <c r="C50" s="18">
        <f t="shared" si="1"/>
        <v>-151721.01</v>
      </c>
      <c r="D50" s="18">
        <f t="shared" si="1"/>
        <v>-151721.01</v>
      </c>
      <c r="E50" s="18">
        <f t="shared" si="1"/>
        <v>-151721.01</v>
      </c>
    </row>
    <row r="51" spans="1:5" ht="225.75" customHeight="1">
      <c r="A51" s="6" t="s">
        <v>120</v>
      </c>
      <c r="B51" s="20" t="s">
        <v>121</v>
      </c>
      <c r="C51" s="18">
        <f>-151721.01</f>
        <v>-151721.01</v>
      </c>
      <c r="D51" s="16">
        <f>-151721.01</f>
        <v>-151721.01</v>
      </c>
      <c r="E51" s="16">
        <f>-151721.01</f>
        <v>-151721.01</v>
      </c>
    </row>
    <row r="52" spans="1:5" ht="18.75">
      <c r="A52" s="9" t="s">
        <v>44</v>
      </c>
      <c r="B52" s="12" t="s">
        <v>33</v>
      </c>
      <c r="C52" s="11">
        <f>C53+C56</f>
        <v>4025000</v>
      </c>
      <c r="D52" s="11">
        <f>D53+D56</f>
        <v>4000000</v>
      </c>
      <c r="E52" s="11">
        <f>E53+E56</f>
        <v>4000000</v>
      </c>
    </row>
    <row r="53" spans="1:5" ht="18.75">
      <c r="A53" s="8" t="s">
        <v>45</v>
      </c>
      <c r="B53" s="13" t="s">
        <v>34</v>
      </c>
      <c r="C53" s="14">
        <f aca="true" t="shared" si="2" ref="C53:E54">C54</f>
        <v>925000</v>
      </c>
      <c r="D53" s="14">
        <f t="shared" si="2"/>
        <v>1250000</v>
      </c>
      <c r="E53" s="14">
        <f t="shared" si="2"/>
        <v>1250000</v>
      </c>
    </row>
    <row r="54" spans="1:5" ht="93.75">
      <c r="A54" s="8" t="s">
        <v>46</v>
      </c>
      <c r="B54" s="13" t="s">
        <v>35</v>
      </c>
      <c r="C54" s="14">
        <f t="shared" si="2"/>
        <v>925000</v>
      </c>
      <c r="D54" s="14">
        <f t="shared" si="2"/>
        <v>1250000</v>
      </c>
      <c r="E54" s="14">
        <f t="shared" si="2"/>
        <v>1250000</v>
      </c>
    </row>
    <row r="55" spans="1:5" ht="93.75">
      <c r="A55" s="8" t="s">
        <v>47</v>
      </c>
      <c r="B55" s="13" t="s">
        <v>35</v>
      </c>
      <c r="C55" s="18">
        <f>925000</f>
        <v>925000</v>
      </c>
      <c r="D55" s="16">
        <f>1250000</f>
        <v>1250000</v>
      </c>
      <c r="E55" s="16">
        <f>1250000</f>
        <v>1250000</v>
      </c>
    </row>
    <row r="56" spans="1:5" ht="18.75">
      <c r="A56" s="8" t="s">
        <v>48</v>
      </c>
      <c r="B56" s="13" t="s">
        <v>36</v>
      </c>
      <c r="C56" s="14">
        <f>C57+C60</f>
        <v>3100000</v>
      </c>
      <c r="D56" s="14">
        <f>D57+D60</f>
        <v>2750000</v>
      </c>
      <c r="E56" s="14">
        <f>E57+E60</f>
        <v>2750000</v>
      </c>
    </row>
    <row r="57" spans="1:5" ht="18.75">
      <c r="A57" s="8" t="s">
        <v>49</v>
      </c>
      <c r="B57" s="13" t="s">
        <v>37</v>
      </c>
      <c r="C57" s="14">
        <f aca="true" t="shared" si="3" ref="C57:E58">C58</f>
        <v>1450000</v>
      </c>
      <c r="D57" s="14">
        <f t="shared" si="3"/>
        <v>1050000</v>
      </c>
      <c r="E57" s="14">
        <f t="shared" si="3"/>
        <v>1050000</v>
      </c>
    </row>
    <row r="58" spans="1:5" ht="75">
      <c r="A58" s="8" t="s">
        <v>50</v>
      </c>
      <c r="B58" s="13" t="s">
        <v>38</v>
      </c>
      <c r="C58" s="14">
        <f t="shared" si="3"/>
        <v>1450000</v>
      </c>
      <c r="D58" s="14">
        <f t="shared" si="3"/>
        <v>1050000</v>
      </c>
      <c r="E58" s="14">
        <f t="shared" si="3"/>
        <v>1050000</v>
      </c>
    </row>
    <row r="59" spans="1:5" ht="75">
      <c r="A59" s="8" t="s">
        <v>51</v>
      </c>
      <c r="B59" s="13" t="s">
        <v>38</v>
      </c>
      <c r="C59" s="14">
        <f>1450000</f>
        <v>1450000</v>
      </c>
      <c r="D59" s="16">
        <f>1050000</f>
        <v>1050000</v>
      </c>
      <c r="E59" s="16">
        <f>1050000</f>
        <v>1050000</v>
      </c>
    </row>
    <row r="60" spans="1:5" ht="18.75">
      <c r="A60" s="6" t="s">
        <v>57</v>
      </c>
      <c r="B60" s="13" t="s">
        <v>71</v>
      </c>
      <c r="C60" s="15">
        <f aca="true" t="shared" si="4" ref="C60:E61">C61</f>
        <v>1650000</v>
      </c>
      <c r="D60" s="15">
        <f t="shared" si="4"/>
        <v>1700000</v>
      </c>
      <c r="E60" s="15">
        <f t="shared" si="4"/>
        <v>1700000</v>
      </c>
    </row>
    <row r="61" spans="1:5" ht="75">
      <c r="A61" s="8" t="s">
        <v>52</v>
      </c>
      <c r="B61" s="13" t="s">
        <v>39</v>
      </c>
      <c r="C61" s="15">
        <f t="shared" si="4"/>
        <v>1650000</v>
      </c>
      <c r="D61" s="15">
        <f t="shared" si="4"/>
        <v>1700000</v>
      </c>
      <c r="E61" s="15">
        <f t="shared" si="4"/>
        <v>1700000</v>
      </c>
    </row>
    <row r="62" spans="1:5" ht="75">
      <c r="A62" s="8" t="s">
        <v>53</v>
      </c>
      <c r="B62" s="13" t="s">
        <v>39</v>
      </c>
      <c r="C62" s="15">
        <f>1650000</f>
        <v>1650000</v>
      </c>
      <c r="D62" s="16">
        <f>1700000</f>
        <v>1700000</v>
      </c>
      <c r="E62" s="16">
        <f>1700000</f>
        <v>1700000</v>
      </c>
    </row>
    <row r="63" spans="1:5" ht="93.75">
      <c r="A63" s="9" t="s">
        <v>11</v>
      </c>
      <c r="B63" s="12" t="s">
        <v>72</v>
      </c>
      <c r="C63" s="19">
        <f>C64</f>
        <v>1752356.47</v>
      </c>
      <c r="D63" s="19">
        <f>D64</f>
        <v>1290000</v>
      </c>
      <c r="E63" s="19">
        <f>E64</f>
        <v>1290000</v>
      </c>
    </row>
    <row r="64" spans="1:5" ht="170.25" customHeight="1">
      <c r="A64" s="8" t="s">
        <v>12</v>
      </c>
      <c r="B64" s="13" t="s">
        <v>84</v>
      </c>
      <c r="C64" s="18">
        <f>C65+C68+C71</f>
        <v>1752356.47</v>
      </c>
      <c r="D64" s="18">
        <f>D65+D68+D71</f>
        <v>1290000</v>
      </c>
      <c r="E64" s="18">
        <f>E65+E68+E71</f>
        <v>1290000</v>
      </c>
    </row>
    <row r="65" spans="1:5" ht="131.25">
      <c r="A65" s="8" t="s">
        <v>14</v>
      </c>
      <c r="B65" s="13" t="s">
        <v>8</v>
      </c>
      <c r="C65" s="18">
        <f aca="true" t="shared" si="5" ref="C65:E66">C66</f>
        <v>700000</v>
      </c>
      <c r="D65" s="18">
        <f t="shared" si="5"/>
        <v>700000</v>
      </c>
      <c r="E65" s="18">
        <f t="shared" si="5"/>
        <v>700000</v>
      </c>
    </row>
    <row r="66" spans="1:5" ht="152.25" customHeight="1">
      <c r="A66" s="8" t="s">
        <v>55</v>
      </c>
      <c r="B66" s="13" t="s">
        <v>73</v>
      </c>
      <c r="C66" s="14">
        <f t="shared" si="5"/>
        <v>700000</v>
      </c>
      <c r="D66" s="14">
        <f t="shared" si="5"/>
        <v>700000</v>
      </c>
      <c r="E66" s="14">
        <f t="shared" si="5"/>
        <v>700000</v>
      </c>
    </row>
    <row r="67" spans="1:5" ht="151.5" customHeight="1">
      <c r="A67" s="8" t="s">
        <v>87</v>
      </c>
      <c r="B67" s="22" t="s">
        <v>74</v>
      </c>
      <c r="C67" s="15">
        <f>700000</f>
        <v>700000</v>
      </c>
      <c r="D67" s="16">
        <f>700000</f>
        <v>700000</v>
      </c>
      <c r="E67" s="16">
        <f>700000</f>
        <v>700000</v>
      </c>
    </row>
    <row r="68" spans="1:5" ht="152.25" customHeight="1">
      <c r="A68" s="23" t="s">
        <v>58</v>
      </c>
      <c r="B68" s="13" t="s">
        <v>75</v>
      </c>
      <c r="C68" s="18">
        <f>C69</f>
        <v>90200</v>
      </c>
      <c r="D68" s="18">
        <f>D69</f>
        <v>90000</v>
      </c>
      <c r="E68" s="18">
        <f>E69</f>
        <v>90000</v>
      </c>
    </row>
    <row r="69" spans="1:5" ht="150">
      <c r="A69" s="8" t="s">
        <v>54</v>
      </c>
      <c r="B69" s="13" t="s">
        <v>76</v>
      </c>
      <c r="C69" s="18">
        <f>SUM(C70:C70)</f>
        <v>90200</v>
      </c>
      <c r="D69" s="18">
        <f>SUM(D70:D70)</f>
        <v>90000</v>
      </c>
      <c r="E69" s="18">
        <f>SUM(E70:E70)</f>
        <v>90000</v>
      </c>
    </row>
    <row r="70" spans="1:5" ht="150">
      <c r="A70" s="8" t="s">
        <v>125</v>
      </c>
      <c r="B70" s="13" t="s">
        <v>77</v>
      </c>
      <c r="C70" s="18">
        <f>90000+200</f>
        <v>90200</v>
      </c>
      <c r="D70" s="18">
        <f>90000</f>
        <v>90000</v>
      </c>
      <c r="E70" s="18">
        <f>90000</f>
        <v>90000</v>
      </c>
    </row>
    <row r="71" spans="1:5" ht="171.75" customHeight="1">
      <c r="A71" s="8" t="s">
        <v>15</v>
      </c>
      <c r="B71" s="22" t="s">
        <v>157</v>
      </c>
      <c r="C71" s="18">
        <f>C72</f>
        <v>962156.47</v>
      </c>
      <c r="D71" s="18">
        <f>D72</f>
        <v>500000</v>
      </c>
      <c r="E71" s="18">
        <f>E72</f>
        <v>500000</v>
      </c>
    </row>
    <row r="72" spans="1:5" ht="132" customHeight="1">
      <c r="A72" s="8" t="s">
        <v>56</v>
      </c>
      <c r="B72" s="13" t="s">
        <v>78</v>
      </c>
      <c r="C72" s="18">
        <f>SUM(C73:C73)</f>
        <v>962156.47</v>
      </c>
      <c r="D72" s="18">
        <f>SUM(D73:D73)</f>
        <v>500000</v>
      </c>
      <c r="E72" s="18">
        <f>SUM(E73:E73)</f>
        <v>500000</v>
      </c>
    </row>
    <row r="73" spans="1:5" ht="132.75" customHeight="1">
      <c r="A73" s="8" t="s">
        <v>126</v>
      </c>
      <c r="B73" s="13" t="s">
        <v>79</v>
      </c>
      <c r="C73" s="18">
        <f>800000+20000+142156.47</f>
        <v>962156.47</v>
      </c>
      <c r="D73" s="18">
        <f>500000</f>
        <v>500000</v>
      </c>
      <c r="E73" s="18">
        <f>500000</f>
        <v>500000</v>
      </c>
    </row>
    <row r="74" spans="1:5" ht="56.25">
      <c r="A74" s="9" t="s">
        <v>63</v>
      </c>
      <c r="B74" s="10" t="s">
        <v>80</v>
      </c>
      <c r="C74" s="19">
        <f>C75</f>
        <v>90951.58</v>
      </c>
      <c r="D74" s="19">
        <f>D75</f>
        <v>40000</v>
      </c>
      <c r="E74" s="19">
        <f>E75</f>
        <v>40000</v>
      </c>
    </row>
    <row r="75" spans="1:5" s="21" customFormat="1" ht="75">
      <c r="A75" s="8" t="s">
        <v>64</v>
      </c>
      <c r="B75" s="13" t="s">
        <v>81</v>
      </c>
      <c r="C75" s="18">
        <f>C76</f>
        <v>90951.58</v>
      </c>
      <c r="D75" s="18">
        <f aca="true" t="shared" si="6" ref="D75:E77">D76</f>
        <v>40000</v>
      </c>
      <c r="E75" s="18">
        <f t="shared" si="6"/>
        <v>40000</v>
      </c>
    </row>
    <row r="76" spans="1:5" ht="75">
      <c r="A76" s="8" t="s">
        <v>65</v>
      </c>
      <c r="B76" s="24" t="s">
        <v>82</v>
      </c>
      <c r="C76" s="18">
        <f>C77</f>
        <v>90951.58</v>
      </c>
      <c r="D76" s="18">
        <f t="shared" si="6"/>
        <v>40000</v>
      </c>
      <c r="E76" s="18">
        <f t="shared" si="6"/>
        <v>40000</v>
      </c>
    </row>
    <row r="77" spans="1:5" ht="93.75">
      <c r="A77" s="8" t="s">
        <v>66</v>
      </c>
      <c r="B77" s="13" t="s">
        <v>85</v>
      </c>
      <c r="C77" s="18">
        <f>C78</f>
        <v>90951.58</v>
      </c>
      <c r="D77" s="18">
        <f t="shared" si="6"/>
        <v>40000</v>
      </c>
      <c r="E77" s="18">
        <f t="shared" si="6"/>
        <v>40000</v>
      </c>
    </row>
    <row r="78" spans="1:5" ht="93.75">
      <c r="A78" s="25" t="s">
        <v>88</v>
      </c>
      <c r="B78" s="13" t="s">
        <v>83</v>
      </c>
      <c r="C78" s="36">
        <f>40000+39000+6600+5351.58</f>
        <v>90951.58</v>
      </c>
      <c r="D78" s="26">
        <f>40000</f>
        <v>40000</v>
      </c>
      <c r="E78" s="26">
        <f>40000</f>
        <v>40000</v>
      </c>
    </row>
    <row r="79" spans="1:6" ht="37.5">
      <c r="A79" s="9" t="s">
        <v>159</v>
      </c>
      <c r="B79" s="37" t="s">
        <v>160</v>
      </c>
      <c r="C79" s="38">
        <f aca="true" t="shared" si="7" ref="C79:E80">C80</f>
        <v>27000</v>
      </c>
      <c r="D79" s="38">
        <f t="shared" si="7"/>
        <v>0</v>
      </c>
      <c r="E79" s="38">
        <f t="shared" si="7"/>
        <v>0</v>
      </c>
      <c r="F79" s="21"/>
    </row>
    <row r="80" spans="1:6" ht="225">
      <c r="A80" s="8" t="s">
        <v>165</v>
      </c>
      <c r="B80" s="20" t="s">
        <v>166</v>
      </c>
      <c r="C80" s="36">
        <f t="shared" si="7"/>
        <v>27000</v>
      </c>
      <c r="D80" s="36">
        <f t="shared" si="7"/>
        <v>0</v>
      </c>
      <c r="E80" s="36">
        <f t="shared" si="7"/>
        <v>0</v>
      </c>
      <c r="F80" s="21"/>
    </row>
    <row r="81" spans="1:5" ht="168.75">
      <c r="A81" s="8" t="s">
        <v>161</v>
      </c>
      <c r="B81" s="20" t="s">
        <v>162</v>
      </c>
      <c r="C81" s="36">
        <f aca="true" t="shared" si="8" ref="C81:E82">C82</f>
        <v>27000</v>
      </c>
      <c r="D81" s="36">
        <f t="shared" si="8"/>
        <v>0</v>
      </c>
      <c r="E81" s="36">
        <f t="shared" si="8"/>
        <v>0</v>
      </c>
    </row>
    <row r="82" spans="1:5" ht="131.25">
      <c r="A82" s="8" t="s">
        <v>163</v>
      </c>
      <c r="B82" s="13" t="s">
        <v>164</v>
      </c>
      <c r="C82" s="36">
        <f t="shared" si="8"/>
        <v>27000</v>
      </c>
      <c r="D82" s="36">
        <f t="shared" si="8"/>
        <v>0</v>
      </c>
      <c r="E82" s="36">
        <f t="shared" si="8"/>
        <v>0</v>
      </c>
    </row>
    <row r="83" spans="1:5" ht="131.25">
      <c r="A83" s="8" t="s">
        <v>158</v>
      </c>
      <c r="B83" s="13" t="s">
        <v>164</v>
      </c>
      <c r="C83" s="36">
        <f>27000</f>
        <v>27000</v>
      </c>
      <c r="D83" s="26">
        <v>0</v>
      </c>
      <c r="E83" s="26">
        <v>0</v>
      </c>
    </row>
    <row r="84" spans="1:5" s="30" customFormat="1" ht="26.25" customHeight="1">
      <c r="A84" s="27" t="s">
        <v>13</v>
      </c>
      <c r="B84" s="28" t="s">
        <v>89</v>
      </c>
      <c r="C84" s="29">
        <f>C85+C103</f>
        <v>44388778.67</v>
      </c>
      <c r="D84" s="29">
        <f>D85+D103</f>
        <v>22057985.62</v>
      </c>
      <c r="E84" s="29">
        <f>E85+E103</f>
        <v>18164100</v>
      </c>
    </row>
    <row r="85" spans="1:5" ht="75.75" customHeight="1">
      <c r="A85" s="9" t="s">
        <v>20</v>
      </c>
      <c r="B85" s="12" t="s">
        <v>90</v>
      </c>
      <c r="C85" s="31">
        <f>C86+C93</f>
        <v>44358098.11</v>
      </c>
      <c r="D85" s="31">
        <f>D86+D93</f>
        <v>22057985.62</v>
      </c>
      <c r="E85" s="31">
        <f>E86+E93</f>
        <v>18164100</v>
      </c>
    </row>
    <row r="86" spans="1:5" ht="37.5">
      <c r="A86" s="8" t="s">
        <v>98</v>
      </c>
      <c r="B86" s="32" t="s">
        <v>91</v>
      </c>
      <c r="C86" s="16">
        <f>C87+C90</f>
        <v>25183050</v>
      </c>
      <c r="D86" s="16">
        <f>D87+D90</f>
        <v>18572900</v>
      </c>
      <c r="E86" s="16">
        <f>E87+E90</f>
        <v>18164100</v>
      </c>
    </row>
    <row r="87" spans="1:5" ht="37.5">
      <c r="A87" s="8" t="s">
        <v>99</v>
      </c>
      <c r="B87" s="2" t="s">
        <v>40</v>
      </c>
      <c r="C87" s="16">
        <f aca="true" t="shared" si="9" ref="C87:E88">C88</f>
        <v>22292900</v>
      </c>
      <c r="D87" s="16">
        <f t="shared" si="9"/>
        <v>18572900</v>
      </c>
      <c r="E87" s="16">
        <f t="shared" si="9"/>
        <v>18164100</v>
      </c>
    </row>
    <row r="88" spans="1:5" ht="77.25" customHeight="1">
      <c r="A88" s="8" t="s">
        <v>100</v>
      </c>
      <c r="B88" s="13" t="s">
        <v>128</v>
      </c>
      <c r="C88" s="14">
        <f t="shared" si="9"/>
        <v>22292900</v>
      </c>
      <c r="D88" s="14">
        <f t="shared" si="9"/>
        <v>18572900</v>
      </c>
      <c r="E88" s="14">
        <f t="shared" si="9"/>
        <v>18164100</v>
      </c>
    </row>
    <row r="89" spans="1:5" ht="75.75" customHeight="1">
      <c r="A89" s="8" t="s">
        <v>101</v>
      </c>
      <c r="B89" s="13" t="s">
        <v>127</v>
      </c>
      <c r="C89" s="14">
        <f>21534400+758500</f>
        <v>22292900</v>
      </c>
      <c r="D89" s="16">
        <f>18572900</f>
        <v>18572900</v>
      </c>
      <c r="E89" s="16">
        <f>18572900-408800</f>
        <v>18164100</v>
      </c>
    </row>
    <row r="90" spans="1:5" ht="55.5" customHeight="1">
      <c r="A90" s="8" t="s">
        <v>102</v>
      </c>
      <c r="B90" s="13" t="s">
        <v>95</v>
      </c>
      <c r="C90" s="33">
        <f aca="true" t="shared" si="10" ref="C90:E91">C91</f>
        <v>2890150</v>
      </c>
      <c r="D90" s="33">
        <f t="shared" si="10"/>
        <v>0</v>
      </c>
      <c r="E90" s="33">
        <f t="shared" si="10"/>
        <v>0</v>
      </c>
    </row>
    <row r="91" spans="1:5" ht="74.25" customHeight="1">
      <c r="A91" s="8" t="s">
        <v>103</v>
      </c>
      <c r="B91" s="13" t="s">
        <v>96</v>
      </c>
      <c r="C91" s="33">
        <f t="shared" si="10"/>
        <v>2890150</v>
      </c>
      <c r="D91" s="33">
        <f t="shared" si="10"/>
        <v>0</v>
      </c>
      <c r="E91" s="33">
        <f t="shared" si="10"/>
        <v>0</v>
      </c>
    </row>
    <row r="92" spans="1:5" ht="74.25" customHeight="1">
      <c r="A92" s="8" t="s">
        <v>104</v>
      </c>
      <c r="B92" s="13" t="s">
        <v>96</v>
      </c>
      <c r="C92" s="33">
        <f>2300010+590140</f>
        <v>2890150</v>
      </c>
      <c r="D92" s="26">
        <f>0</f>
        <v>0</v>
      </c>
      <c r="E92" s="26">
        <f>0</f>
        <v>0</v>
      </c>
    </row>
    <row r="93" spans="1:5" ht="57.75" customHeight="1">
      <c r="A93" s="8" t="s">
        <v>106</v>
      </c>
      <c r="B93" s="13" t="s">
        <v>105</v>
      </c>
      <c r="C93" s="33">
        <f>C94+C97+C100</f>
        <v>19175048.11</v>
      </c>
      <c r="D93" s="33">
        <f>D94+D97+D100</f>
        <v>3485085.62</v>
      </c>
      <c r="E93" s="33">
        <f>E94+E97+E100</f>
        <v>0</v>
      </c>
    </row>
    <row r="94" spans="1:5" ht="170.25" customHeight="1">
      <c r="A94" s="8" t="s">
        <v>129</v>
      </c>
      <c r="B94" s="20" t="s">
        <v>133</v>
      </c>
      <c r="C94" s="33">
        <f aca="true" t="shared" si="11" ref="C94:E95">C95</f>
        <v>3284665.36</v>
      </c>
      <c r="D94" s="33">
        <f t="shared" si="11"/>
        <v>3485085.62</v>
      </c>
      <c r="E94" s="33">
        <f t="shared" si="11"/>
        <v>0</v>
      </c>
    </row>
    <row r="95" spans="1:5" ht="188.25" customHeight="1">
      <c r="A95" s="8" t="s">
        <v>130</v>
      </c>
      <c r="B95" s="20" t="s">
        <v>131</v>
      </c>
      <c r="C95" s="33">
        <f t="shared" si="11"/>
        <v>3284665.36</v>
      </c>
      <c r="D95" s="33">
        <f t="shared" si="11"/>
        <v>3485085.62</v>
      </c>
      <c r="E95" s="33">
        <f t="shared" si="11"/>
        <v>0</v>
      </c>
    </row>
    <row r="96" spans="1:5" ht="186.75" customHeight="1">
      <c r="A96" s="8" t="s">
        <v>132</v>
      </c>
      <c r="B96" s="20" t="s">
        <v>131</v>
      </c>
      <c r="C96" s="33">
        <f>3284665.36</f>
        <v>3284665.36</v>
      </c>
      <c r="D96" s="33">
        <f>3485085.62</f>
        <v>3485085.62</v>
      </c>
      <c r="E96" s="33">
        <f>0</f>
        <v>0</v>
      </c>
    </row>
    <row r="97" spans="1:5" ht="57.75" customHeight="1">
      <c r="A97" s="8" t="s">
        <v>138</v>
      </c>
      <c r="B97" s="20" t="s">
        <v>139</v>
      </c>
      <c r="C97" s="33">
        <f aca="true" t="shared" si="12" ref="C97:E98">C98</f>
        <v>8249999.89</v>
      </c>
      <c r="D97" s="33">
        <f t="shared" si="12"/>
        <v>0</v>
      </c>
      <c r="E97" s="33">
        <f t="shared" si="12"/>
        <v>0</v>
      </c>
    </row>
    <row r="98" spans="1:5" ht="78" customHeight="1">
      <c r="A98" s="8" t="s">
        <v>140</v>
      </c>
      <c r="B98" s="20" t="s">
        <v>141</v>
      </c>
      <c r="C98" s="33">
        <f t="shared" si="12"/>
        <v>8249999.89</v>
      </c>
      <c r="D98" s="33">
        <f t="shared" si="12"/>
        <v>0</v>
      </c>
      <c r="E98" s="33">
        <f t="shared" si="12"/>
        <v>0</v>
      </c>
    </row>
    <row r="99" spans="1:5" ht="79.5" customHeight="1">
      <c r="A99" s="8" t="s">
        <v>142</v>
      </c>
      <c r="B99" s="20" t="s">
        <v>141</v>
      </c>
      <c r="C99" s="33">
        <f>10000000-1750000.11</f>
        <v>8249999.89</v>
      </c>
      <c r="D99" s="33">
        <f>0</f>
        <v>0</v>
      </c>
      <c r="E99" s="33">
        <f>0</f>
        <v>0</v>
      </c>
    </row>
    <row r="100" spans="1:5" ht="23.25" customHeight="1">
      <c r="A100" s="8" t="s">
        <v>143</v>
      </c>
      <c r="B100" s="20" t="s">
        <v>144</v>
      </c>
      <c r="C100" s="33">
        <f aca="true" t="shared" si="13" ref="C100:E101">C101</f>
        <v>7640382.86</v>
      </c>
      <c r="D100" s="33">
        <f t="shared" si="13"/>
        <v>0</v>
      </c>
      <c r="E100" s="33">
        <f t="shared" si="13"/>
        <v>0</v>
      </c>
    </row>
    <row r="101" spans="1:5" ht="39" customHeight="1">
      <c r="A101" s="8" t="s">
        <v>145</v>
      </c>
      <c r="B101" s="20" t="s">
        <v>146</v>
      </c>
      <c r="C101" s="33">
        <f t="shared" si="13"/>
        <v>7640382.86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147</v>
      </c>
      <c r="B102" s="20" t="s">
        <v>146</v>
      </c>
      <c r="C102" s="33">
        <f>4637651+813623+1000000+1613848.36-1000000+575260.5</f>
        <v>7640382.86</v>
      </c>
      <c r="D102" s="33">
        <f>0</f>
        <v>0</v>
      </c>
      <c r="E102" s="33">
        <f>0</f>
        <v>0</v>
      </c>
    </row>
    <row r="103" spans="1:5" ht="37.5" customHeight="1">
      <c r="A103" s="12" t="s">
        <v>167</v>
      </c>
      <c r="B103" s="37" t="s">
        <v>168</v>
      </c>
      <c r="C103" s="53">
        <f aca="true" t="shared" si="14" ref="C103:E105">C104</f>
        <v>30680.56</v>
      </c>
      <c r="D103" s="53">
        <f t="shared" si="14"/>
        <v>0</v>
      </c>
      <c r="E103" s="53">
        <f t="shared" si="14"/>
        <v>0</v>
      </c>
    </row>
    <row r="104" spans="1:5" ht="37.5" customHeight="1">
      <c r="A104" s="6" t="s">
        <v>169</v>
      </c>
      <c r="B104" s="13" t="s">
        <v>170</v>
      </c>
      <c r="C104" s="33">
        <f t="shared" si="14"/>
        <v>30680.56</v>
      </c>
      <c r="D104" s="33">
        <f t="shared" si="14"/>
        <v>0</v>
      </c>
      <c r="E104" s="33">
        <f t="shared" si="14"/>
        <v>0</v>
      </c>
    </row>
    <row r="105" spans="1:5" ht="37.5" customHeight="1">
      <c r="A105" s="6" t="s">
        <v>171</v>
      </c>
      <c r="B105" s="13" t="s">
        <v>170</v>
      </c>
      <c r="C105" s="33">
        <f t="shared" si="14"/>
        <v>30680.56</v>
      </c>
      <c r="D105" s="33">
        <f t="shared" si="14"/>
        <v>0</v>
      </c>
      <c r="E105" s="33">
        <f t="shared" si="14"/>
        <v>0</v>
      </c>
    </row>
    <row r="106" spans="1:5" ht="37.5" customHeight="1">
      <c r="A106" s="6" t="s">
        <v>172</v>
      </c>
      <c r="B106" s="13" t="s">
        <v>170</v>
      </c>
      <c r="C106" s="33">
        <v>30680.56</v>
      </c>
      <c r="D106" s="26">
        <v>0</v>
      </c>
      <c r="E106" s="26">
        <v>0</v>
      </c>
    </row>
    <row r="107" spans="1:5" ht="18.75">
      <c r="A107" s="43" t="s">
        <v>107</v>
      </c>
      <c r="B107" s="43"/>
      <c r="C107" s="11">
        <f>C29+C84</f>
        <v>92425747.53999999</v>
      </c>
      <c r="D107" s="11">
        <f>D29+D84</f>
        <v>69155146.44</v>
      </c>
      <c r="E107" s="11">
        <f>E29+E84</f>
        <v>65261260.82</v>
      </c>
    </row>
    <row r="108" ht="18.75">
      <c r="E108" s="34" t="s">
        <v>155</v>
      </c>
    </row>
    <row r="109" ht="18.75">
      <c r="C109" s="35"/>
    </row>
    <row r="111" ht="18.75">
      <c r="C111" s="35"/>
    </row>
  </sheetData>
  <sheetProtection/>
  <mergeCells count="23">
    <mergeCell ref="C5:E8"/>
    <mergeCell ref="C1:E1"/>
    <mergeCell ref="C2:E2"/>
    <mergeCell ref="C3:E3"/>
    <mergeCell ref="C4:E4"/>
    <mergeCell ref="C9:E9"/>
    <mergeCell ref="C10:E10"/>
    <mergeCell ref="C11:E11"/>
    <mergeCell ref="B20:E20"/>
    <mergeCell ref="A107:B107"/>
    <mergeCell ref="A26:A27"/>
    <mergeCell ref="B26:B27"/>
    <mergeCell ref="C26:E26"/>
    <mergeCell ref="B22:E22"/>
    <mergeCell ref="B21:E21"/>
    <mergeCell ref="A24:E24"/>
    <mergeCell ref="B19:E19"/>
    <mergeCell ref="B13:E13"/>
    <mergeCell ref="B14:E14"/>
    <mergeCell ref="B15:E15"/>
    <mergeCell ref="B16:E16"/>
    <mergeCell ref="B17:E17"/>
    <mergeCell ref="B18:E18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2021-05-24T10:38:40Z</dcterms:modified>
  <cp:category/>
  <cp:version/>
  <cp:contentType/>
  <cp:contentStatus/>
</cp:coreProperties>
</file>