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8 Распр.по разд" sheetId="1" r:id="rId1"/>
  </sheets>
  <definedNames>
    <definedName name="_GoBack" localSheetId="0">'Прил №8 Распр.по разд'!$A$12</definedName>
  </definedNames>
  <calcPr fullCalcOnLoad="1"/>
</workbook>
</file>

<file path=xl/sharedStrings.xml><?xml version="1.0" encoding="utf-8"?>
<sst xmlns="http://schemas.openxmlformats.org/spreadsheetml/2006/main" count="69" uniqueCount="69">
  <si>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</si>
  <si>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</si>
  <si>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</si>
  <si>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</si>
  <si>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</si>
  <si>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</si>
  <si>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</si>
  <si>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</si>
  <si>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</si>
  <si>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</si>
  <si>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</si>
  <si>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</si>
  <si>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</si>
  <si>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</si>
  <si>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</si>
  <si>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</si>
  <si>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</si>
  <si>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</si>
  <si>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</si>
  <si>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</si>
  <si>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</si>
  <si>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</si>
  <si>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</si>
  <si>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</si>
  <si>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</si>
  <si>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</si>
  <si>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</si>
  <si>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</si>
  <si>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</si>
  <si>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</si>
  <si>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</si>
  <si>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</si>
  <si>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</si>
  <si>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</si>
  <si>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</si>
  <si>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</si>
  <si>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</si>
  <si>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</si>
  <si>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</si>
  <si>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</si>
  <si>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</si>
  <si>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</si>
  <si>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</si>
  <si>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</si>
  <si>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</si>
  <si>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</si>
  <si>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</si>
  <si>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</si>
  <si>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</si>
  <si>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</si>
  <si>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</si>
  <si>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</si>
  <si>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</t>
  </si>
  <si>
    <t>0406</t>
  </si>
  <si>
    <t>Водное хозяйство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</si>
  <si>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</si>
  <si>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</si>
  <si>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2023 год</t>
  </si>
  <si>
    <t>2024 год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</si>
  <si>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</si>
  <si>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</si>
  <si>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0705</t>
  </si>
  <si>
    <t xml:space="preserve">
Профессиональная подготовка, переподготовка и повышение квалификации</t>
  </si>
  <si>
    <t>Приложение № 8</t>
  </si>
  <si>
    <t>"О бюджете Южского       
городского поселения       
на 2023 год и на плановый       
период 2024 и 2025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</si>
  <si>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2023 год и на плановый период 2024 и 2025 годов   </t>
  </si>
  <si>
    <t>2025 год</t>
  </si>
  <si>
    <t>Ивановской области</t>
  </si>
  <si>
    <t>от 23.12.2022 № 95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</si>
</sst>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justify" vertical="center" wrapText="1"/>
    </xf>
    <xf numFmtId="0" fontId="22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" vertical="top" wrapText="1"/>
    </xf>
    <xf numFmtId="0" fontId="22" fillId="33" borderId="0" xfId="0" applyFont="1" applyFill="1" applyAlignment="1">
      <alignment horizontal="center" vertical="top" wrapText="1"/>
    </xf>
    <xf numFmtId="49" fontId="5" fillId="33" borderId="0" xfId="0" applyNumberFormat="1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2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2" fillId="33" borderId="10" xfId="0" applyFont="1" applyFill="1" applyBorder="1" applyAlignment="1">
      <alignment horizontal="justify" wrapText="1"/>
    </xf>
    <xf numFmtId="0" fontId="2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49" fontId="3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right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16.57421875" style="3" customWidth="1"/>
    <col min="2" max="2" width="55.421875" style="3" customWidth="1"/>
    <col min="3" max="3" width="19.140625" style="3" customWidth="1"/>
    <col min="4" max="4" width="18.421875" style="3" customWidth="1"/>
    <col min="5" max="5" width="19.421875" style="3" customWidth="1"/>
    <col min="6" max="16384" width="9.140625" style="3" customWidth="1"/>
  </cols>
  <sheetData>
    <row r="1" spans="1:5" ht="18.75">
      <c r="A1" s="22" t="s">
        <v>63</v>
      </c>
      <c r="B1" s="22"/>
      <c r="C1" s="22"/>
      <c r="D1" s="22"/>
      <c r="E1" s="22"/>
    </row>
    <row r="2" spans="1:5" ht="18.75">
      <c r="A2" s="22" t="s">
        <v>52</v>
      </c>
      <c r="B2" s="22"/>
      <c r="C2" s="22"/>
      <c r="D2" s="22"/>
      <c r="E2" s="22"/>
    </row>
    <row r="3" spans="1:5" ht="18.75">
      <c r="A3" s="22" t="s">
        <v>17</v>
      </c>
      <c r="B3" s="22"/>
      <c r="C3" s="22"/>
      <c r="D3" s="22"/>
      <c r="E3" s="22"/>
    </row>
    <row r="4" spans="1:5" ht="18.75">
      <c r="A4" s="22" t="s">
        <v>18</v>
      </c>
      <c r="B4" s="22"/>
      <c r="C4" s="22"/>
      <c r="D4" s="22"/>
      <c r="E4" s="22"/>
    </row>
    <row r="5" spans="1:5" ht="18.75">
      <c r="A5" s="22" t="s">
        <v>19</v>
      </c>
      <c r="B5" s="22"/>
      <c r="C5" s="22"/>
      <c r="D5" s="22"/>
      <c r="E5" s="22"/>
    </row>
    <row r="6" spans="1:5" ht="18.75">
      <c r="A6" s="22" t="s">
        <v>67</v>
      </c>
      <c r="B6" s="22"/>
      <c r="C6" s="22"/>
      <c r="D6" s="22"/>
      <c r="E6" s="22"/>
    </row>
    <row r="7" spans="1:5" ht="75" customHeight="1">
      <c r="A7" s="27" t="s">
        <v>64</v>
      </c>
      <c r="B7" s="27"/>
      <c r="C7" s="27"/>
      <c r="D7" s="27"/>
      <c r="E7" s="27"/>
    </row>
    <row r="8" spans="1:5" ht="20.25" customHeight="1">
      <c r="A8" s="22" t="s">
        <v>68</v>
      </c>
      <c r="B8" s="22"/>
      <c r="C8" s="22"/>
      <c r="D8" s="22"/>
      <c r="E8" s="22"/>
    </row>
    <row r="9" ht="18.75">
      <c r="A9" s="19"/>
    </row>
    <row r="10" spans="1:5" ht="57.75" customHeight="1">
      <c r="A10" s="26" t="s">
        <v>65</v>
      </c>
      <c r="B10" s="26"/>
      <c r="C10" s="26"/>
      <c r="D10" s="26"/>
      <c r="E10" s="26"/>
    </row>
    <row r="11" spans="1:5" s="1" customFormat="1" ht="10.5" customHeight="1">
      <c r="A11" s="4"/>
      <c r="B11" s="5"/>
      <c r="C11" s="6"/>
      <c r="D11" s="6"/>
      <c r="E11" s="6"/>
    </row>
    <row r="12" spans="1:5" ht="19.5" customHeight="1">
      <c r="A12" s="23" t="s">
        <v>0</v>
      </c>
      <c r="B12" s="28" t="s">
        <v>1</v>
      </c>
      <c r="C12" s="23" t="s">
        <v>2</v>
      </c>
      <c r="D12" s="23"/>
      <c r="E12" s="23"/>
    </row>
    <row r="13" spans="1:5" ht="18.75" customHeight="1">
      <c r="A13" s="23"/>
      <c r="B13" s="29"/>
      <c r="C13" s="7" t="s">
        <v>57</v>
      </c>
      <c r="D13" s="7" t="s">
        <v>58</v>
      </c>
      <c r="E13" s="7" t="s">
        <v>66</v>
      </c>
    </row>
    <row r="14" spans="1:5" ht="18.75">
      <c r="A14" s="20">
        <v>1</v>
      </c>
      <c r="B14" s="21">
        <v>2</v>
      </c>
      <c r="C14" s="7">
        <v>3</v>
      </c>
      <c r="D14" s="7">
        <v>4</v>
      </c>
      <c r="E14" s="7">
        <v>5</v>
      </c>
    </row>
    <row r="15" spans="1:5" s="18" customFormat="1" ht="20.25" customHeight="1">
      <c r="A15" s="8" t="s">
        <v>12</v>
      </c>
      <c r="B15" s="9" t="s">
        <v>40</v>
      </c>
      <c r="C15" s="10">
        <f>SUM(C16:C20)</f>
        <v>8517008.280000001</v>
      </c>
      <c r="D15" s="10">
        <f>SUM(D16:D20)</f>
        <v>8214145.51</v>
      </c>
      <c r="E15" s="10">
        <f>SUM(E16:E20)</f>
        <v>8210545.51</v>
      </c>
    </row>
    <row r="16" spans="1:5" s="14" customFormat="1" ht="57.75" customHeight="1">
      <c r="A16" s="11" t="s">
        <v>13</v>
      </c>
      <c r="B16" s="2" t="s">
        <v>3</v>
      </c>
      <c r="C16" s="12">
        <f>1021096.46</f>
        <v>1021096.46</v>
      </c>
      <c r="D16" s="12">
        <f>1021096.46</f>
        <v>1021096.46</v>
      </c>
      <c r="E16" s="13">
        <f>1021096.46</f>
        <v>1021096.46</v>
      </c>
    </row>
    <row r="17" spans="1:5" ht="75">
      <c r="A17" s="11" t="s">
        <v>14</v>
      </c>
      <c r="B17" s="2" t="s">
        <v>39</v>
      </c>
      <c r="C17" s="12">
        <f>1544660.77+239674.96+241191.04+31772.77</f>
        <v>2057299.54</v>
      </c>
      <c r="D17" s="12">
        <f>1544660.77+412649.54+68216.54</f>
        <v>2025526.85</v>
      </c>
      <c r="E17" s="13">
        <f>1544660.77+412649.54+68216.54</f>
        <v>2025526.85</v>
      </c>
    </row>
    <row r="18" spans="1:5" ht="83.25" customHeight="1">
      <c r="A18" s="11" t="s">
        <v>59</v>
      </c>
      <c r="B18" s="2" t="s">
        <v>60</v>
      </c>
      <c r="C18" s="12">
        <f>3600</f>
        <v>3600</v>
      </c>
      <c r="D18" s="12">
        <f>3600</f>
        <v>3600</v>
      </c>
      <c r="E18" s="13">
        <f>0</f>
        <v>0</v>
      </c>
    </row>
    <row r="19" spans="1:5" ht="18.75">
      <c r="A19" s="11" t="s">
        <v>15</v>
      </c>
      <c r="B19" s="2" t="s">
        <v>4</v>
      </c>
      <c r="C19" s="12">
        <f>300000</f>
        <v>300000</v>
      </c>
      <c r="D19" s="12">
        <f>300000</f>
        <v>300000</v>
      </c>
      <c r="E19" s="13">
        <f>300000</f>
        <v>300000</v>
      </c>
    </row>
    <row r="20" spans="1:5" ht="18.75">
      <c r="A20" s="11" t="s">
        <v>16</v>
      </c>
      <c r="B20" s="2" t="s">
        <v>41</v>
      </c>
      <c r="C20" s="12">
        <f>31840+100000+4011304.2+125278+1500+200000+9000+25000+90000+100000+100000+70000+271090.08</f>
        <v>5135012.28</v>
      </c>
      <c r="D20" s="12">
        <f>31840+100000+4011304.2+125278+1500+200000+9000+25000+90000+100000+100000+70000</f>
        <v>4863922.2</v>
      </c>
      <c r="E20" s="13">
        <f>31840+100000+4011304.2+125278+1500+200000+9000+25000+90000+100000+100000+70000</f>
        <v>4863922.2</v>
      </c>
    </row>
    <row r="21" spans="1:5" ht="56.25">
      <c r="A21" s="8" t="s">
        <v>20</v>
      </c>
      <c r="B21" s="9" t="s">
        <v>42</v>
      </c>
      <c r="C21" s="10">
        <f>SUM(C22:C24)</f>
        <v>473500</v>
      </c>
      <c r="D21" s="10">
        <f>SUM(D22:D24)</f>
        <v>473500</v>
      </c>
      <c r="E21" s="10">
        <f>SUM(E22:E24)</f>
        <v>473500</v>
      </c>
    </row>
    <row r="22" spans="1:5" s="14" customFormat="1" ht="23.25" customHeight="1">
      <c r="A22" s="11" t="s">
        <v>21</v>
      </c>
      <c r="B22" s="2" t="s">
        <v>55</v>
      </c>
      <c r="C22" s="12">
        <f>12000</f>
        <v>12000</v>
      </c>
      <c r="D22" s="12">
        <f>12000</f>
        <v>12000</v>
      </c>
      <c r="E22" s="13">
        <f>12000</f>
        <v>12000</v>
      </c>
    </row>
    <row r="23" spans="1:5" ht="76.5" customHeight="1">
      <c r="A23" s="11" t="s">
        <v>22</v>
      </c>
      <c r="B23" s="2" t="s">
        <v>56</v>
      </c>
      <c r="C23" s="12">
        <f>261500</f>
        <v>261500</v>
      </c>
      <c r="D23" s="12">
        <f>261500</f>
        <v>261500</v>
      </c>
      <c r="E23" s="13">
        <f>261500</f>
        <v>261500</v>
      </c>
    </row>
    <row r="24" spans="1:5" ht="56.25">
      <c r="A24" s="11" t="s">
        <v>36</v>
      </c>
      <c r="B24" s="2" t="s">
        <v>37</v>
      </c>
      <c r="C24" s="12">
        <f>200000</f>
        <v>200000</v>
      </c>
      <c r="D24" s="12">
        <f>200000</f>
        <v>200000</v>
      </c>
      <c r="E24" s="13">
        <f>200000</f>
        <v>200000</v>
      </c>
    </row>
    <row r="25" spans="1:5" ht="23.25" customHeight="1">
      <c r="A25" s="8" t="s">
        <v>23</v>
      </c>
      <c r="B25" s="9" t="s">
        <v>43</v>
      </c>
      <c r="C25" s="10">
        <f>SUM(C26:C29)</f>
        <v>39024329.88999999</v>
      </c>
      <c r="D25" s="10">
        <f>SUM(D26:D29)</f>
        <v>18283823.66</v>
      </c>
      <c r="E25" s="10">
        <f>SUM(E26:E29)</f>
        <v>15764574.83</v>
      </c>
    </row>
    <row r="26" spans="1:5" ht="23.25" customHeight="1">
      <c r="A26" s="11" t="s">
        <v>53</v>
      </c>
      <c r="B26" s="2" t="s">
        <v>54</v>
      </c>
      <c r="C26" s="12">
        <f>340000</f>
        <v>340000</v>
      </c>
      <c r="D26" s="12">
        <f>340000</f>
        <v>340000</v>
      </c>
      <c r="E26" s="12">
        <f>340000</f>
        <v>340000</v>
      </c>
    </row>
    <row r="27" spans="1:5" ht="18.75">
      <c r="A27" s="11" t="s">
        <v>24</v>
      </c>
      <c r="B27" s="2" t="s">
        <v>5</v>
      </c>
      <c r="C27" s="12">
        <f>3514208.08</f>
        <v>3514208.08</v>
      </c>
      <c r="D27" s="12">
        <f>3514208.08</f>
        <v>3514208.08</v>
      </c>
      <c r="E27" s="13">
        <f>3514208.08</f>
        <v>3514208.08</v>
      </c>
    </row>
    <row r="28" spans="1:5" ht="18.75">
      <c r="A28" s="11" t="s">
        <v>25</v>
      </c>
      <c r="B28" s="2" t="s">
        <v>44</v>
      </c>
      <c r="C28" s="12">
        <f>7969795.05+628000+1987500+80000+8807573.09+16616108.77+389044+800000-2167899.1</f>
        <v>35110121.809999995</v>
      </c>
      <c r="D28" s="12">
        <f>2308998.49+628000+1200000+80000+8807573.09+389044+800000+156000</f>
        <v>14369615.58</v>
      </c>
      <c r="E28" s="13">
        <f>427639.66+1200000+80000+8807573.09+389044+800000+146110</f>
        <v>11850366.75</v>
      </c>
    </row>
    <row r="29" spans="1:5" ht="37.5">
      <c r="A29" s="11" t="s">
        <v>26</v>
      </c>
      <c r="B29" s="2" t="s">
        <v>38</v>
      </c>
      <c r="C29" s="12">
        <f>60000</f>
        <v>60000</v>
      </c>
      <c r="D29" s="12">
        <f>60000</f>
        <v>60000</v>
      </c>
      <c r="E29" s="13">
        <f>60000</f>
        <v>60000</v>
      </c>
    </row>
    <row r="30" spans="1:5" ht="37.5">
      <c r="A30" s="8" t="s">
        <v>27</v>
      </c>
      <c r="B30" s="9" t="s">
        <v>45</v>
      </c>
      <c r="C30" s="10">
        <f>SUM(C31:C33)</f>
        <v>27733722.990000002</v>
      </c>
      <c r="D30" s="10">
        <f>SUM(D31:D33)</f>
        <v>21047772.03</v>
      </c>
      <c r="E30" s="10">
        <f>SUM(E31:E33)</f>
        <v>21104739.38</v>
      </c>
    </row>
    <row r="31" spans="1:5" ht="18.75">
      <c r="A31" s="11" t="s">
        <v>29</v>
      </c>
      <c r="B31" s="15" t="s">
        <v>31</v>
      </c>
      <c r="C31" s="12">
        <f>150000+1000000+107179.2+465916.72</f>
        <v>1723095.92</v>
      </c>
      <c r="D31" s="12">
        <f>150000+1000000+107179.2+243032.65</f>
        <v>1500211.8499999999</v>
      </c>
      <c r="E31" s="13">
        <f>150000+1000000+107179.2+300000</f>
        <v>1557179.2</v>
      </c>
    </row>
    <row r="32" spans="1:5" ht="18.75">
      <c r="A32" s="11" t="s">
        <v>28</v>
      </c>
      <c r="B32" s="2" t="s">
        <v>6</v>
      </c>
      <c r="C32" s="12">
        <f>353572+226489.18+47207.59+26303.23+2400000+36000</f>
        <v>3089572</v>
      </c>
      <c r="D32" s="12">
        <f>353572+300000+2400000+36000</f>
        <v>3089572</v>
      </c>
      <c r="E32" s="13">
        <f>353572+300000+2400000+36000</f>
        <v>3089572</v>
      </c>
    </row>
    <row r="33" spans="1:5" ht="18.75">
      <c r="A33" s="11" t="s">
        <v>30</v>
      </c>
      <c r="B33" s="2" t="s">
        <v>46</v>
      </c>
      <c r="C33" s="12">
        <f>200000+73000+2425948.79+1857770.12+1200000+142242.06+525000+239800+200000+3511660+2200000+650000+4300000+218000+86000+218840+267399.46+430803+73793.59+1480596.03+600000+2020202.02</f>
        <v>22921055.07</v>
      </c>
      <c r="D33" s="12">
        <f>200000+73000+2500000+1757770.12+450000+142242.06+525000+239800+200000+3511660+900000+650000+4300000+218000+86000+218840+254873+230803</f>
        <v>16457988.18</v>
      </c>
      <c r="E33" s="13">
        <f>200000+73000+2500000+1757770.12+450000+142242.06+525000+239800+200000+3511660+900000+650000+4300000+218000+86000+218840+254873+230803</f>
        <v>16457988.18</v>
      </c>
    </row>
    <row r="34" spans="1:5" ht="18.75">
      <c r="A34" s="8" t="s">
        <v>32</v>
      </c>
      <c r="B34" s="9" t="s">
        <v>7</v>
      </c>
      <c r="C34" s="10">
        <f>C36+C35</f>
        <v>38720</v>
      </c>
      <c r="D34" s="10">
        <f>D36+D35</f>
        <v>38720</v>
      </c>
      <c r="E34" s="10">
        <f>E36+E35</f>
        <v>38720</v>
      </c>
    </row>
    <row r="35" spans="1:5" ht="0.75" customHeight="1" hidden="1">
      <c r="A35" s="11" t="s">
        <v>61</v>
      </c>
      <c r="B35" s="17" t="s">
        <v>62</v>
      </c>
      <c r="C35" s="12"/>
      <c r="D35" s="12"/>
      <c r="E35" s="12"/>
    </row>
    <row r="36" spans="1:5" ht="18.75">
      <c r="A36" s="11" t="s">
        <v>33</v>
      </c>
      <c r="B36" s="2" t="s">
        <v>8</v>
      </c>
      <c r="C36" s="12">
        <f>33440+5280</f>
        <v>38720</v>
      </c>
      <c r="D36" s="12">
        <f>33440+5280</f>
        <v>38720</v>
      </c>
      <c r="E36" s="13">
        <f>33440+5280</f>
        <v>38720</v>
      </c>
    </row>
    <row r="37" spans="1:5" ht="18.75">
      <c r="A37" s="8" t="s">
        <v>34</v>
      </c>
      <c r="B37" s="9" t="s">
        <v>47</v>
      </c>
      <c r="C37" s="10">
        <f>C38</f>
        <v>28367859.869999997</v>
      </c>
      <c r="D37" s="10">
        <f>D38</f>
        <v>18767459.700000003</v>
      </c>
      <c r="E37" s="10">
        <f>E38</f>
        <v>19463681.18</v>
      </c>
    </row>
    <row r="38" spans="1:5" ht="18.75">
      <c r="A38" s="11" t="s">
        <v>35</v>
      </c>
      <c r="B38" s="2" t="s">
        <v>48</v>
      </c>
      <c r="C38" s="12">
        <f>17969159.38+618928+150000+6959284+1121650.92+1398000+629176.57-478339</f>
        <v>28367859.869999997</v>
      </c>
      <c r="D38" s="12">
        <f>16876880.78+618928+150000+1121650.92</f>
        <v>18767459.700000003</v>
      </c>
      <c r="E38" s="13">
        <f>17573102.26+618928+150000+1121650.92</f>
        <v>19463681.18</v>
      </c>
    </row>
    <row r="39" spans="1:5" ht="18.75">
      <c r="A39" s="8">
        <v>1000</v>
      </c>
      <c r="B39" s="9" t="s">
        <v>49</v>
      </c>
      <c r="C39" s="10">
        <f>SUM(C40:C41)</f>
        <v>1784677.99</v>
      </c>
      <c r="D39" s="10">
        <f>SUM(D40:D41)</f>
        <v>1778881.39</v>
      </c>
      <c r="E39" s="10">
        <f>SUM(E40:E41)</f>
        <v>1778881.39</v>
      </c>
    </row>
    <row r="40" spans="1:5" ht="18.75">
      <c r="A40" s="11">
        <v>1001</v>
      </c>
      <c r="B40" s="2" t="s">
        <v>9</v>
      </c>
      <c r="C40" s="12">
        <f>2277+248536.2+525+5271.6</f>
        <v>256609.80000000002</v>
      </c>
      <c r="D40" s="12">
        <f>2277+248536.2</f>
        <v>250813.2</v>
      </c>
      <c r="E40" s="13">
        <f>2277+248536.2</f>
        <v>250813.2</v>
      </c>
    </row>
    <row r="41" spans="1:5" ht="18.75">
      <c r="A41" s="11">
        <v>1003</v>
      </c>
      <c r="B41" s="2" t="s">
        <v>50</v>
      </c>
      <c r="C41" s="12">
        <f>1061628.19+401440+65000</f>
        <v>1528068.19</v>
      </c>
      <c r="D41" s="12">
        <f>1061628.19+401440+65000</f>
        <v>1528068.19</v>
      </c>
      <c r="E41" s="13">
        <f>1061628.19+401440+65000</f>
        <v>1528068.19</v>
      </c>
    </row>
    <row r="42" spans="1:5" ht="18.75">
      <c r="A42" s="8">
        <v>1100</v>
      </c>
      <c r="B42" s="9" t="s">
        <v>10</v>
      </c>
      <c r="C42" s="10">
        <f>C43</f>
        <v>77000</v>
      </c>
      <c r="D42" s="10">
        <f>D43</f>
        <v>182717.71000000002</v>
      </c>
      <c r="E42" s="10">
        <f>E43</f>
        <v>182717.71000000002</v>
      </c>
    </row>
    <row r="43" spans="1:5" ht="18.75">
      <c r="A43" s="11">
        <v>1102</v>
      </c>
      <c r="B43" s="2" t="s">
        <v>11</v>
      </c>
      <c r="C43" s="12">
        <f>77000</f>
        <v>77000</v>
      </c>
      <c r="D43" s="12">
        <f>77000+105717.71</f>
        <v>182717.71000000002</v>
      </c>
      <c r="E43" s="13">
        <f>77000+105717.71</f>
        <v>182717.71000000002</v>
      </c>
    </row>
    <row r="44" spans="1:5" ht="23.25" customHeight="1">
      <c r="A44" s="24" t="s">
        <v>51</v>
      </c>
      <c r="B44" s="25"/>
      <c r="C44" s="10">
        <f>C15+C21+C25+C30+C34+C37+C39+C42</f>
        <v>106016819.02</v>
      </c>
      <c r="D44" s="10">
        <f>D15+D21+D25+D30+D34+D37+D39+D42</f>
        <v>68787020</v>
      </c>
      <c r="E44" s="10">
        <f>E15+E21+E25+E30+E34+E37+E39+E42</f>
        <v>67017360</v>
      </c>
    </row>
    <row r="45" spans="1:5" s="14" customFormat="1" ht="17.25" customHeight="1">
      <c r="A45" s="3"/>
      <c r="B45" s="3"/>
      <c r="C45" s="3"/>
      <c r="D45" s="3"/>
      <c r="E45" s="16"/>
    </row>
  </sheetData>
  <sheetProtection/>
  <mergeCells count="13">
    <mergeCell ref="A44:B44"/>
    <mergeCell ref="A10:E10"/>
    <mergeCell ref="A7:E7"/>
    <mergeCell ref="A8:E8"/>
    <mergeCell ref="A12:A13"/>
    <mergeCell ref="A2:E2"/>
    <mergeCell ref="B12:B13"/>
    <mergeCell ref="A4:E4"/>
    <mergeCell ref="C12:E12"/>
    <mergeCell ref="A6:E6"/>
    <mergeCell ref="A1:E1"/>
    <mergeCell ref="A5:E5"/>
    <mergeCell ref="A3:E3"/>
  </mergeCells>
  <printOptions/>
  <pageMargins left="0.984251968503937" right="0.1968503937007874" top="0.3937007874015748" bottom="0.1968503937007874" header="0.31496062992125984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2023-01-23T08:20:24Z</dcterms:modified>
  <cp:category/>
  <cp:version/>
  <cp:contentType/>
  <cp:contentStatus/>
</cp:coreProperties>
</file>