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985" activeTab="0"/>
  </bookViews>
  <sheets>
    <sheet name="Документ" sheetId="2" r:id="rId1"/>
  </sheets>
  <definedNames>
    <definedName name="_xlnm.Print_Titles" localSheetId="0">'Документ'!$4:$4</definedName>
  </definedNames>
  <calcPr calcId="152511"/>
</workbook>
</file>

<file path=xl/sharedStrings.xml><?xml version="1.0" encoding="utf-8"?>
<sst xmlns="http://schemas.openxmlformats.org/spreadsheetml/2006/main" count="92" uniqueCount="92">
  <si>
    <t>0100</t>
  </si>
  <si>
    <t>0102</t>
  </si>
  <si>
    <t>0103</t>
  </si>
  <si>
    <t>0104</t>
  </si>
  <si>
    <t>0105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</si>
  <si>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</si>
  <si>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</si>
  <si>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</si>
  <si>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</si>
  <si>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</si>
  <si>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</si>
  <si>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</si>
  <si>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</si>
  <si>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</si>
  <si>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</si>
  <si>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</si>
  <si>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</si>
  <si>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0502</t>
  </si>
  <si>
    <t>0503</t>
  </si>
  <si>
    <t>0700</t>
  </si>
  <si>
    <t>0701</t>
  </si>
  <si>
    <t>0702</t>
  </si>
  <si>
    <t>0703</t>
  </si>
  <si>
    <t>0705</t>
  </si>
  <si>
    <t>0707</t>
  </si>
  <si>
    <t>0709</t>
  </si>
  <si>
    <t>0800</t>
  </si>
  <si>
    <t>0801</t>
  </si>
  <si>
    <t>1000</t>
  </si>
  <si>
    <t>1001</t>
  </si>
  <si>
    <t>1003</t>
  </si>
  <si>
    <t>1004</t>
  </si>
  <si>
    <t>1100</t>
  </si>
  <si>
    <t>1102</t>
  </si>
  <si>
    <t>Раздел, подраздел</t>
  </si>
  <si>
    <t>0501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</si>
  <si>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</si>
  <si>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</si>
  <si>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</si>
  <si>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</si>
  <si>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</si>
  <si>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</si>
  <si>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</si>
  <si>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</si>
  <si>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</si>
  <si>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</si>
  <si>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</si>
  <si>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</si>
  <si>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</si>
  <si>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</si>
  <si>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</si>
  <si>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</si>
  <si>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</si>
  <si>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</si>
  <si>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</si>
  <si>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</si>
  <si>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</si>
  <si>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</si>
  <si>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</si>
  <si>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</si>
  <si>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</si>
  <si>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</si>
  <si>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</si>
  <si>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Проект на 2020 год</t>
  </si>
  <si>
    <t>Проект на 2021 год</t>
  </si>
  <si>
    <t>6=5/3</t>
  </si>
  <si>
    <t>7=5/4</t>
  </si>
  <si>
    <t>9=8/3</t>
  </si>
  <si>
    <t>10=8/4</t>
  </si>
  <si>
    <t>12=11/3</t>
  </si>
  <si>
    <t>13=11/4</t>
  </si>
  <si>
    <t>Наименование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</si>
  <si>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</si>
  <si>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</si>
  <si>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</si>
  <si>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</si>
  <si>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</si>
  <si>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</si>
  <si>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</si>
  <si>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</si>
  <si>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ИТОГО:</t>
  </si>
  <si>
    <t>(руб.)</t>
  </si>
  <si>
    <t>Исполнено за 2018 год</t>
  </si>
  <si>
    <t>Ожидаемое исполнение за 2019 год</t>
  </si>
  <si>
    <t>2020 год к исполнению за 2018 год</t>
  </si>
  <si>
    <t>2020 год к ожидаемому исполнению за 2019 год</t>
  </si>
  <si>
    <t>2021 год к исполнению за 2018 год</t>
  </si>
  <si>
    <t>2021 год к ожидаемому исполнению за 2019 год</t>
  </si>
  <si>
    <t>Проект на 2022 год</t>
  </si>
  <si>
    <t>2022 год к исполнению за 2018 год</t>
  </si>
  <si>
    <t>2022 год к ожидаемому исполнению за 2019 год</t>
  </si>
  <si>
    <t>Расходы бюджета Южского муниципального района по разделам и подразделам классификации расходов бюджетов на 2020 год и на плановый период 2021 и 2022 годов в сравнении с исполнением за 2018 год и ожидаемым исполнением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</si>
</sst>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>
    <font>
      <sz val="1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Arial Cyr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center"/>
      <protection/>
    </xf>
    <xf numFmtId="0" fontId="3" fillId="0" borderId="0">
      <alignment horizontal="right"/>
      <protection/>
    </xf>
    <xf numFmtId="0" fontId="3" fillId="0" borderId="1">
      <alignment horizontal="center" vertical="center" wrapText="1"/>
      <protection/>
    </xf>
    <xf numFmtId="0" fontId="4" fillId="0" borderId="1">
      <alignment vertical="top" wrapText="1"/>
      <protection/>
    </xf>
    <xf numFmtId="49" fontId="3" fillId="0" borderId="1">
      <alignment horizontal="center" vertical="top" shrinkToFit="1"/>
      <protection/>
    </xf>
    <xf numFmtId="4" fontId="4" fillId="2" borderId="1">
      <alignment horizontal="right" vertical="top" shrinkToFit="1"/>
      <protection/>
    </xf>
    <xf numFmtId="4" fontId="4" fillId="3" borderId="1">
      <alignment horizontal="right" vertical="top" shrinkToFit="1"/>
      <protection/>
    </xf>
    <xf numFmtId="0" fontId="4" fillId="0" borderId="2">
      <alignment horizontal="right"/>
      <protection/>
    </xf>
    <xf numFmtId="4" fontId="4" fillId="2" borderId="2">
      <alignment horizontal="right" vertical="top" shrinkToFit="1"/>
      <protection/>
    </xf>
    <xf numFmtId="4" fontId="4" fillId="3" borderId="2">
      <alignment horizontal="right" vertical="top" shrinkToFit="1"/>
      <protection/>
    </xf>
    <xf numFmtId="0" fontId="3" fillId="0" borderId="0">
      <alignment/>
      <protection/>
    </xf>
    <xf numFmtId="0" fontId="3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4" borderId="0">
      <alignment/>
      <protection/>
    </xf>
    <xf numFmtId="0" fontId="3" fillId="4" borderId="3">
      <alignment/>
      <protection/>
    </xf>
    <xf numFmtId="0" fontId="3" fillId="4" borderId="2">
      <alignment/>
      <protection/>
    </xf>
    <xf numFmtId="0" fontId="3" fillId="4" borderId="0">
      <alignment shrinkToFit="1"/>
      <protection/>
    </xf>
    <xf numFmtId="0" fontId="3" fillId="4" borderId="4">
      <alignment/>
      <protection/>
    </xf>
    <xf numFmtId="0" fontId="3" fillId="4" borderId="4">
      <alignment horizontal="center"/>
      <protection/>
    </xf>
    <xf numFmtId="4" fontId="4" fillId="0" borderId="1">
      <alignment horizontal="right" vertical="top" shrinkToFit="1"/>
      <protection/>
    </xf>
    <xf numFmtId="49" fontId="3" fillId="0" borderId="1">
      <alignment vertical="top" wrapText="1"/>
      <protection/>
    </xf>
    <xf numFmtId="4" fontId="3" fillId="0" borderId="1">
      <alignment horizontal="right" vertical="top" shrinkToFit="1"/>
      <protection/>
    </xf>
    <xf numFmtId="0" fontId="3" fillId="4" borderId="4">
      <alignment shrinkToFit="1"/>
      <protection/>
    </xf>
    <xf numFmtId="0" fontId="3" fillId="4" borderId="2">
      <alignment horizontal="center"/>
      <protection/>
    </xf>
    <xf numFmtId="9" fontId="0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Protection="1">
      <protection locked="0"/>
    </xf>
    <xf numFmtId="0" fontId="2" fillId="0" borderId="0" xfId="20" applyAlignment="1">
      <alignment horizontal="center"/>
      <protection/>
    </xf>
    <xf numFmtId="0" fontId="3" fillId="0" borderId="0" xfId="31" applyAlignment="1">
      <alignment horizontal="left" wrapText="1"/>
      <protection/>
    </xf>
    <xf numFmtId="0" fontId="5" fillId="0" borderId="1" xfId="22" applyNumberFormat="1" applyFont="1" applyAlignment="1" applyProtection="1">
      <alignment horizontal="center" vertical="center" wrapText="1"/>
      <protection/>
    </xf>
    <xf numFmtId="0" fontId="6" fillId="0" borderId="1" xfId="22" applyNumberFormat="1" applyFont="1" applyAlignment="1" applyProtection="1">
      <alignment horizontal="center" vertical="center" wrapText="1"/>
      <protection/>
    </xf>
    <xf numFmtId="0" fontId="3" fillId="0" borderId="0" xfId="21" applyAlignment="1">
      <alignment/>
      <protection/>
    </xf>
    <xf numFmtId="0" fontId="3" fillId="0" borderId="0" xfId="21" applyNumberFormat="1" applyAlignment="1" applyProtection="1">
      <alignment vertical="top"/>
      <protection/>
    </xf>
    <xf numFmtId="0" fontId="5" fillId="0" borderId="1" xfId="22" applyNumberFormat="1" applyFont="1" applyAlignment="1" applyProtection="1">
      <alignment horizontal="center" vertical="top" wrapText="1"/>
      <protection/>
    </xf>
    <xf numFmtId="0" fontId="0" fillId="0" borderId="0" xfId="0" applyAlignment="1" applyProtection="1">
      <alignment vertical="top"/>
      <protection locked="0"/>
    </xf>
    <xf numFmtId="0" fontId="5" fillId="0" borderId="0" xfId="21" applyFont="1" applyAlignment="1">
      <alignment horizontal="right"/>
      <protection/>
    </xf>
    <xf numFmtId="0" fontId="6" fillId="0" borderId="1" xfId="22" applyNumberFormat="1" applyFont="1" applyAlignment="1" applyProtection="1">
      <alignment horizontal="center" vertical="center" wrapText="1"/>
      <protection/>
    </xf>
    <xf numFmtId="164" fontId="0" fillId="0" borderId="0" xfId="0" applyNumberFormat="1" applyProtection="1">
      <protection locked="0"/>
    </xf>
    <xf numFmtId="0" fontId="8" fillId="0" borderId="1" xfId="23" applyNumberFormat="1" applyFont="1" applyAlignment="1" applyProtection="1">
      <alignment vertical="top" wrapText="1"/>
      <protection/>
    </xf>
    <xf numFmtId="0" fontId="8" fillId="0" borderId="1" xfId="23" applyNumberFormat="1" applyFont="1" applyAlignment="1" applyProtection="1">
      <alignment horizontal="center" vertical="top" wrapText="1"/>
      <protection/>
    </xf>
    <xf numFmtId="0" fontId="9" fillId="0" borderId="1" xfId="23" applyNumberFormat="1" applyFont="1" applyAlignment="1" applyProtection="1">
      <alignment vertical="top" wrapText="1"/>
      <protection/>
    </xf>
    <xf numFmtId="0" fontId="9" fillId="0" borderId="1" xfId="23" applyNumberFormat="1" applyFont="1" applyAlignment="1" applyProtection="1">
      <alignment horizontal="center" vertical="center" wrapText="1"/>
      <protection/>
    </xf>
    <xf numFmtId="0" fontId="8" fillId="0" borderId="1" xfId="23" applyNumberFormat="1" applyFont="1" applyAlignment="1" applyProtection="1">
      <alignment horizontal="center" vertical="center" wrapText="1"/>
      <protection/>
    </xf>
    <xf numFmtId="49" fontId="9" fillId="0" borderId="1" xfId="23" applyNumberFormat="1" applyFont="1" applyAlignment="1" applyProtection="1">
      <alignment horizontal="center" vertical="center" wrapText="1"/>
      <protection/>
    </xf>
    <xf numFmtId="4" fontId="8" fillId="0" borderId="1" xfId="25" applyNumberFormat="1" applyFont="1" applyFill="1" applyAlignment="1" applyProtection="1">
      <alignment horizontal="center" vertical="top" shrinkToFit="1"/>
      <protection/>
    </xf>
    <xf numFmtId="4" fontId="8" fillId="0" borderId="1" xfId="48" applyNumberFormat="1" applyFont="1" applyFill="1" applyBorder="1" applyAlignment="1" applyProtection="1">
      <alignment horizontal="center" vertical="top" shrinkToFit="1"/>
      <protection/>
    </xf>
    <xf numFmtId="4" fontId="9" fillId="0" borderId="1" xfId="25" applyNumberFormat="1" applyFont="1" applyFill="1" applyAlignment="1" applyProtection="1">
      <alignment horizontal="center" vertical="center" shrinkToFit="1"/>
      <protection/>
    </xf>
    <xf numFmtId="4" fontId="9" fillId="0" borderId="1" xfId="48" applyNumberFormat="1" applyFont="1" applyFill="1" applyBorder="1" applyAlignment="1" applyProtection="1">
      <alignment horizontal="center" vertical="center" shrinkToFit="1"/>
      <protection/>
    </xf>
    <xf numFmtId="4" fontId="8" fillId="0" borderId="1" xfId="25" applyNumberFormat="1" applyFont="1" applyFill="1" applyAlignment="1" applyProtection="1">
      <alignment horizontal="center" vertical="center" shrinkToFit="1"/>
      <protection/>
    </xf>
    <xf numFmtId="4" fontId="8" fillId="0" borderId="1" xfId="48" applyNumberFormat="1" applyFont="1" applyFill="1" applyBorder="1" applyAlignment="1" applyProtection="1">
      <alignment horizontal="center" vertical="center" shrinkToFit="1"/>
      <protection/>
    </xf>
    <xf numFmtId="4" fontId="9" fillId="0" borderId="1" xfId="24" applyNumberFormat="1" applyFont="1" applyFill="1" applyAlignment="1" applyProtection="1">
      <alignment horizontal="center" vertical="center" shrinkToFit="1"/>
      <protection/>
    </xf>
    <xf numFmtId="4" fontId="8" fillId="0" borderId="5" xfId="28" applyNumberFormat="1" applyFont="1" applyFill="1" applyBorder="1" applyAlignment="1" applyProtection="1">
      <alignment horizontal="center" vertical="top" shrinkToFit="1"/>
      <protection/>
    </xf>
    <xf numFmtId="0" fontId="2" fillId="0" borderId="0" xfId="20" applyNumberFormat="1" applyAlignment="1" applyProtection="1">
      <alignment horizontal="center"/>
      <protection/>
    </xf>
    <xf numFmtId="0" fontId="2" fillId="0" borderId="0" xfId="20" applyAlignment="1">
      <alignment horizontal="center"/>
      <protection/>
    </xf>
    <xf numFmtId="0" fontId="8" fillId="0" borderId="5" xfId="27" applyNumberFormat="1" applyFont="1" applyBorder="1" applyAlignment="1" applyProtection="1">
      <alignment horizontal="right"/>
      <protection/>
    </xf>
    <xf numFmtId="0" fontId="3" fillId="0" borderId="0" xfId="31" applyNumberFormat="1" applyAlignment="1" applyProtection="1">
      <alignment horizontal="left" wrapText="1"/>
      <protection/>
    </xf>
    <xf numFmtId="0" fontId="3" fillId="0" borderId="0" xfId="31" applyAlignment="1">
      <alignment horizontal="left" wrapText="1"/>
      <protection/>
    </xf>
    <xf numFmtId="0" fontId="7" fillId="0" borderId="0" xfId="20" applyNumberFormat="1" applyFont="1" applyAlignment="1" applyProtection="1">
      <alignment horizontal="center" vertical="top" wrapText="1"/>
      <protection/>
    </xf>
  </cellXfs>
  <cellStyles count="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xl22" xfId="20"/>
    <cellStyle name="xl23" xfId="21"/>
    <cellStyle name="xl25" xfId="22"/>
    <cellStyle name="xl33" xfId="23"/>
    <cellStyle name="xl34" xfId="24"/>
    <cellStyle name="xl35" xfId="25"/>
    <cellStyle name="xl36" xfId="26"/>
    <cellStyle name="xl28" xfId="27"/>
    <cellStyle name="xl29" xfId="28"/>
    <cellStyle name="xl30" xfId="29"/>
    <cellStyle name="xl31" xfId="30"/>
    <cellStyle name="xl32" xfId="31"/>
    <cellStyle name="tr" xfId="32"/>
    <cellStyle name="col" xfId="33"/>
    <cellStyle name="br" xfId="34"/>
    <cellStyle name="style0" xfId="35"/>
    <cellStyle name="td" xfId="36"/>
    <cellStyle name="xl21" xfId="37"/>
    <cellStyle name="xl24" xfId="38"/>
    <cellStyle name="xl26" xfId="39"/>
    <cellStyle name="xl27" xfId="40"/>
    <cellStyle name="xl37" xfId="41"/>
    <cellStyle name="xl38" xfId="42"/>
    <cellStyle name="xl39" xfId="43"/>
    <cellStyle name="xl40" xfId="44"/>
    <cellStyle name="xl41" xfId="45"/>
    <cellStyle name="xl42" xfId="46"/>
    <cellStyle name="xl43" xfId="47"/>
    <cellStyle name="Процентный" xfId="48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showGridLines="0" tabSelected="1" workbookViewId="0" topLeftCell="A1">
      <pane ySplit="4" topLeftCell="A17" activePane="bottomLeft" state="frozen"/>
      <selection pane="bottomLeft" activeCell="M49" sqref="M49"/>
    </sheetView>
  </sheetViews>
  <sheetFormatPr defaultColWidth="9.140625" defaultRowHeight="15" outlineLevelRow="1"/>
  <cols>
    <col min="1" max="1" width="52.421875" style="9" customWidth="1"/>
    <col min="2" max="2" width="10.00390625" style="9" customWidth="1"/>
    <col min="3" max="3" width="14.00390625" style="1" customWidth="1"/>
    <col min="4" max="4" width="16.57421875" style="1" customWidth="1"/>
    <col min="5" max="6" width="13.7109375" style="1" customWidth="1"/>
    <col min="7" max="7" width="15.00390625" style="1" customWidth="1"/>
    <col min="8" max="13" width="13.140625" style="1" customWidth="1"/>
    <col min="14" max="16384" width="9.140625" style="1" customWidth="1"/>
  </cols>
  <sheetData>
    <row r="1" spans="1:13" ht="33" customHeight="1">
      <c r="A1" s="32" t="s">
        <v>91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4.5" customHeight="1">
      <c r="A2" s="27"/>
      <c r="B2" s="27"/>
      <c r="C2" s="28"/>
      <c r="D2" s="28"/>
      <c r="E2" s="28"/>
      <c r="F2" s="28"/>
      <c r="G2" s="28"/>
      <c r="H2" s="28"/>
      <c r="I2" s="28"/>
      <c r="J2" s="28"/>
      <c r="K2" s="28"/>
      <c r="L2" s="2"/>
      <c r="M2" s="2"/>
    </row>
    <row r="3" spans="1:13" ht="12" customHeight="1">
      <c r="A3" s="7"/>
      <c r="B3" s="7"/>
      <c r="C3" s="6"/>
      <c r="D3" s="6"/>
      <c r="E3" s="6"/>
      <c r="F3" s="6"/>
      <c r="G3" s="6"/>
      <c r="H3" s="6"/>
      <c r="I3" s="6"/>
      <c r="J3" s="6"/>
      <c r="L3" s="6"/>
      <c r="M3" s="10" t="s">
        <v>81</v>
      </c>
    </row>
    <row r="4" spans="1:13" ht="49.5" customHeight="1">
      <c r="A4" s="11" t="s">
        <v>71</v>
      </c>
      <c r="B4" s="11" t="s">
        <v>34</v>
      </c>
      <c r="C4" s="5" t="s">
        <v>82</v>
      </c>
      <c r="D4" s="5" t="s">
        <v>83</v>
      </c>
      <c r="E4" s="5" t="s">
        <v>63</v>
      </c>
      <c r="F4" s="5" t="s">
        <v>84</v>
      </c>
      <c r="G4" s="5" t="s">
        <v>85</v>
      </c>
      <c r="H4" s="5" t="s">
        <v>64</v>
      </c>
      <c r="I4" s="5" t="s">
        <v>86</v>
      </c>
      <c r="J4" s="5" t="s">
        <v>87</v>
      </c>
      <c r="K4" s="5" t="s">
        <v>88</v>
      </c>
      <c r="L4" s="5" t="s">
        <v>89</v>
      </c>
      <c r="M4" s="5" t="s">
        <v>90</v>
      </c>
    </row>
    <row r="5" spans="1:13" ht="14.25" customHeight="1">
      <c r="A5" s="8">
        <v>1</v>
      </c>
      <c r="B5" s="8">
        <v>2</v>
      </c>
      <c r="C5" s="4">
        <v>3</v>
      </c>
      <c r="D5" s="4">
        <v>4</v>
      </c>
      <c r="E5" s="4">
        <v>5</v>
      </c>
      <c r="F5" s="4" t="s">
        <v>65</v>
      </c>
      <c r="G5" s="4" t="s">
        <v>66</v>
      </c>
      <c r="H5" s="4">
        <v>8</v>
      </c>
      <c r="I5" s="4" t="s">
        <v>67</v>
      </c>
      <c r="J5" s="4" t="s">
        <v>68</v>
      </c>
      <c r="K5" s="4">
        <v>11</v>
      </c>
      <c r="L5" s="4" t="s">
        <v>69</v>
      </c>
      <c r="M5" s="4" t="s">
        <v>70</v>
      </c>
    </row>
    <row r="6" spans="1:13" ht="15">
      <c r="A6" s="13" t="s">
        <v>73</v>
      </c>
      <c r="B6" s="14" t="s">
        <v>0</v>
      </c>
      <c r="C6" s="19">
        <f>SUM(C7:C13)</f>
        <v>53821187.42</v>
      </c>
      <c r="D6" s="19">
        <f aca="true" t="shared" si="0" ref="D6:E6">SUM(D7:D13)</f>
        <v>57096465.13</v>
      </c>
      <c r="E6" s="19">
        <f t="shared" si="0"/>
        <v>56244807.92</v>
      </c>
      <c r="F6" s="20">
        <f>E6/C6*100</f>
        <v>104.50309741605474</v>
      </c>
      <c r="G6" s="20">
        <f>E6/D6*100</f>
        <v>98.508388902779</v>
      </c>
      <c r="H6" s="19">
        <f>SUM(H7:H13)</f>
        <v>46041868.190000005</v>
      </c>
      <c r="I6" s="20">
        <f>H6/C6*100</f>
        <v>85.54599108099723</v>
      </c>
      <c r="J6" s="20">
        <f>H6/D6*100</f>
        <v>80.63873671543351</v>
      </c>
      <c r="K6" s="19">
        <f>SUM(K7:K13)</f>
        <v>46035958.190000005</v>
      </c>
      <c r="L6" s="20">
        <f>K6/C6*100</f>
        <v>85.53501027532701</v>
      </c>
      <c r="M6" s="20">
        <f>K6/D6*100</f>
        <v>80.62838581194669</v>
      </c>
    </row>
    <row r="7" spans="1:13" ht="45" outlineLevel="1">
      <c r="A7" s="15" t="s">
        <v>72</v>
      </c>
      <c r="B7" s="16" t="s">
        <v>1</v>
      </c>
      <c r="C7" s="21">
        <v>1310605</v>
      </c>
      <c r="D7" s="21">
        <v>1094942.19</v>
      </c>
      <c r="E7" s="21">
        <v>1108271.1</v>
      </c>
      <c r="F7" s="22">
        <f aca="true" t="shared" si="1" ref="F7:F41">E7/C7*100</f>
        <v>84.56179398064253</v>
      </c>
      <c r="G7" s="22">
        <f aca="true" t="shared" si="2" ref="G7:G41">E7/D7*100</f>
        <v>101.21731632242614</v>
      </c>
      <c r="H7" s="21">
        <v>1083311.29</v>
      </c>
      <c r="I7" s="22">
        <f aca="true" t="shared" si="3" ref="I7:I41">H7/C7*100</f>
        <v>82.6573445088337</v>
      </c>
      <c r="J7" s="22">
        <f aca="true" t="shared" si="4" ref="J7:J41">H7/D7*100</f>
        <v>98.93776127121379</v>
      </c>
      <c r="K7" s="21">
        <v>1083311.29</v>
      </c>
      <c r="L7" s="22">
        <f aca="true" t="shared" si="5" ref="L7:L41">K7/C7*100</f>
        <v>82.6573445088337</v>
      </c>
      <c r="M7" s="22">
        <f aca="true" t="shared" si="6" ref="M7:M41">K7/D7*100</f>
        <v>98.93776127121379</v>
      </c>
    </row>
    <row r="8" spans="1:13" ht="45" outlineLevel="1">
      <c r="A8" s="15" t="s">
        <v>74</v>
      </c>
      <c r="B8" s="16" t="s">
        <v>2</v>
      </c>
      <c r="C8" s="21">
        <v>3236252.97</v>
      </c>
      <c r="D8" s="21">
        <v>3301571.99</v>
      </c>
      <c r="E8" s="21">
        <v>3383942.96</v>
      </c>
      <c r="F8" s="22">
        <f t="shared" si="1"/>
        <v>104.56361079832395</v>
      </c>
      <c r="G8" s="22">
        <f t="shared" si="2"/>
        <v>102.49490152719642</v>
      </c>
      <c r="H8" s="21">
        <v>3558153.55</v>
      </c>
      <c r="I8" s="22">
        <f t="shared" si="3"/>
        <v>109.94670636022622</v>
      </c>
      <c r="J8" s="22">
        <f t="shared" si="4"/>
        <v>107.77149675297552</v>
      </c>
      <c r="K8" s="21">
        <f>3486153.55+72000</f>
        <v>3558153.55</v>
      </c>
      <c r="L8" s="22">
        <f t="shared" si="5"/>
        <v>109.94670636022622</v>
      </c>
      <c r="M8" s="22">
        <f t="shared" si="6"/>
        <v>107.77149675297552</v>
      </c>
    </row>
    <row r="9" spans="1:13" ht="60" outlineLevel="1">
      <c r="A9" s="15" t="s">
        <v>75</v>
      </c>
      <c r="B9" s="16" t="s">
        <v>3</v>
      </c>
      <c r="C9" s="21">
        <v>22120941.23</v>
      </c>
      <c r="D9" s="21">
        <v>23782514.61</v>
      </c>
      <c r="E9" s="21">
        <v>24285339.11</v>
      </c>
      <c r="F9" s="22">
        <f t="shared" si="1"/>
        <v>109.78438420633152</v>
      </c>
      <c r="G9" s="22">
        <f t="shared" si="2"/>
        <v>102.11426128921023</v>
      </c>
      <c r="H9" s="21">
        <v>21532678.78</v>
      </c>
      <c r="I9" s="22">
        <f t="shared" si="3"/>
        <v>97.34069882522806</v>
      </c>
      <c r="J9" s="22">
        <f t="shared" si="4"/>
        <v>90.53995817139541</v>
      </c>
      <c r="K9" s="21">
        <v>21532678.78</v>
      </c>
      <c r="L9" s="22">
        <f t="shared" si="5"/>
        <v>97.34069882522806</v>
      </c>
      <c r="M9" s="22">
        <f t="shared" si="6"/>
        <v>90.53995817139541</v>
      </c>
    </row>
    <row r="10" spans="1:13" ht="15" outlineLevel="1">
      <c r="A10" s="15" t="s">
        <v>76</v>
      </c>
      <c r="B10" s="16" t="s">
        <v>4</v>
      </c>
      <c r="C10" s="21">
        <v>42814.57</v>
      </c>
      <c r="D10" s="21">
        <v>5376</v>
      </c>
      <c r="E10" s="21">
        <v>5620</v>
      </c>
      <c r="F10" s="22">
        <f t="shared" si="1"/>
        <v>13.126372634362554</v>
      </c>
      <c r="G10" s="22">
        <f t="shared" si="2"/>
        <v>104.53869047619047</v>
      </c>
      <c r="H10" s="21">
        <v>5910</v>
      </c>
      <c r="I10" s="22">
        <f t="shared" si="3"/>
        <v>13.803712147523612</v>
      </c>
      <c r="J10" s="22">
        <f t="shared" si="4"/>
        <v>109.93303571428572</v>
      </c>
      <c r="K10" s="21">
        <v>0</v>
      </c>
      <c r="L10" s="22">
        <f t="shared" si="5"/>
        <v>0</v>
      </c>
      <c r="M10" s="22">
        <f t="shared" si="6"/>
        <v>0</v>
      </c>
    </row>
    <row r="11" spans="1:13" ht="45" outlineLevel="1">
      <c r="A11" s="15" t="s">
        <v>77</v>
      </c>
      <c r="B11" s="16" t="s">
        <v>5</v>
      </c>
      <c r="C11" s="21">
        <v>8536270.71</v>
      </c>
      <c r="D11" s="21">
        <v>9082399.02</v>
      </c>
      <c r="E11" s="21">
        <v>9024040.97</v>
      </c>
      <c r="F11" s="22">
        <f t="shared" si="1"/>
        <v>105.71409080816277</v>
      </c>
      <c r="G11" s="22">
        <f t="shared" si="2"/>
        <v>99.35745996325981</v>
      </c>
      <c r="H11" s="21">
        <v>8509430.61</v>
      </c>
      <c r="I11" s="22">
        <f t="shared" si="3"/>
        <v>99.68557581042317</v>
      </c>
      <c r="J11" s="22">
        <f t="shared" si="4"/>
        <v>93.69144199964911</v>
      </c>
      <c r="K11" s="21">
        <v>8509430.61</v>
      </c>
      <c r="L11" s="22">
        <f t="shared" si="5"/>
        <v>99.68557581042317</v>
      </c>
      <c r="M11" s="22">
        <f t="shared" si="6"/>
        <v>93.69144199964911</v>
      </c>
    </row>
    <row r="12" spans="1:13" ht="15" outlineLevel="1">
      <c r="A12" s="15" t="s">
        <v>78</v>
      </c>
      <c r="B12" s="16" t="s">
        <v>6</v>
      </c>
      <c r="C12" s="21">
        <v>0</v>
      </c>
      <c r="D12" s="21">
        <v>164823</v>
      </c>
      <c r="E12" s="21">
        <v>418352.77</v>
      </c>
      <c r="F12" s="22">
        <v>0</v>
      </c>
      <c r="G12" s="22">
        <f t="shared" si="2"/>
        <v>253.8194123392973</v>
      </c>
      <c r="H12" s="21">
        <v>110000</v>
      </c>
      <c r="I12" s="22">
        <v>0</v>
      </c>
      <c r="J12" s="22">
        <f t="shared" si="4"/>
        <v>66.73825861681925</v>
      </c>
      <c r="K12" s="21">
        <v>110000</v>
      </c>
      <c r="L12" s="22">
        <v>0</v>
      </c>
      <c r="M12" s="22">
        <f t="shared" si="6"/>
        <v>66.73825861681925</v>
      </c>
    </row>
    <row r="13" spans="1:13" ht="15" outlineLevel="1">
      <c r="A13" s="15" t="s">
        <v>79</v>
      </c>
      <c r="B13" s="16" t="s">
        <v>7</v>
      </c>
      <c r="C13" s="21">
        <v>18574302.94</v>
      </c>
      <c r="D13" s="21">
        <v>19664838.32</v>
      </c>
      <c r="E13" s="21">
        <v>18019241.01</v>
      </c>
      <c r="F13" s="22">
        <f t="shared" si="1"/>
        <v>97.0116675075614</v>
      </c>
      <c r="G13" s="22">
        <f t="shared" si="2"/>
        <v>91.63177808420446</v>
      </c>
      <c r="H13" s="21">
        <v>11242383.96</v>
      </c>
      <c r="I13" s="22">
        <f t="shared" si="3"/>
        <v>60.52654571380648</v>
      </c>
      <c r="J13" s="22">
        <f t="shared" si="4"/>
        <v>57.16997911224119</v>
      </c>
      <c r="K13" s="21">
        <v>11242383.96</v>
      </c>
      <c r="L13" s="22">
        <f t="shared" si="5"/>
        <v>60.52654571380648</v>
      </c>
      <c r="M13" s="22">
        <f t="shared" si="6"/>
        <v>57.16997911224119</v>
      </c>
    </row>
    <row r="14" spans="1:13" ht="28.5">
      <c r="A14" s="13" t="s">
        <v>36</v>
      </c>
      <c r="B14" s="17" t="s">
        <v>8</v>
      </c>
      <c r="C14" s="23">
        <f>C15</f>
        <v>454700.97</v>
      </c>
      <c r="D14" s="23">
        <f aca="true" t="shared" si="7" ref="D14:E14">D15</f>
        <v>412852.24</v>
      </c>
      <c r="E14" s="23">
        <f t="shared" si="7"/>
        <v>449499.47</v>
      </c>
      <c r="F14" s="24">
        <f t="shared" si="1"/>
        <v>98.85606138029571</v>
      </c>
      <c r="G14" s="24">
        <f t="shared" si="2"/>
        <v>108.87659710893176</v>
      </c>
      <c r="H14" s="23">
        <f>H15</f>
        <v>380880.11</v>
      </c>
      <c r="I14" s="24">
        <f t="shared" si="3"/>
        <v>83.76496535734243</v>
      </c>
      <c r="J14" s="24">
        <f t="shared" si="4"/>
        <v>92.2557935013263</v>
      </c>
      <c r="K14" s="23">
        <f>K15</f>
        <v>380880.11</v>
      </c>
      <c r="L14" s="24">
        <f t="shared" si="5"/>
        <v>83.76496535734243</v>
      </c>
      <c r="M14" s="24">
        <f t="shared" si="6"/>
        <v>92.2557935013263</v>
      </c>
    </row>
    <row r="15" spans="1:13" ht="30.75" customHeight="1" outlineLevel="1">
      <c r="A15" s="15" t="s">
        <v>37</v>
      </c>
      <c r="B15" s="16" t="s">
        <v>9</v>
      </c>
      <c r="C15" s="21">
        <v>454700.97</v>
      </c>
      <c r="D15" s="21">
        <v>412852.24</v>
      </c>
      <c r="E15" s="21">
        <v>449499.47</v>
      </c>
      <c r="F15" s="22">
        <f t="shared" si="1"/>
        <v>98.85606138029571</v>
      </c>
      <c r="G15" s="22">
        <f t="shared" si="2"/>
        <v>108.87659710893176</v>
      </c>
      <c r="H15" s="21">
        <v>380880.11</v>
      </c>
      <c r="I15" s="22">
        <f t="shared" si="3"/>
        <v>83.76496535734243</v>
      </c>
      <c r="J15" s="22">
        <f t="shared" si="4"/>
        <v>92.2557935013263</v>
      </c>
      <c r="K15" s="21">
        <v>380880.11</v>
      </c>
      <c r="L15" s="22">
        <f t="shared" si="5"/>
        <v>83.76496535734243</v>
      </c>
      <c r="M15" s="22">
        <f t="shared" si="6"/>
        <v>92.2557935013263</v>
      </c>
    </row>
    <row r="16" spans="1:13" ht="15">
      <c r="A16" s="13" t="s">
        <v>38</v>
      </c>
      <c r="B16" s="17" t="s">
        <v>10</v>
      </c>
      <c r="C16" s="23">
        <f>SUM(C17:C21)</f>
        <v>7628487.85</v>
      </c>
      <c r="D16" s="23">
        <f aca="true" t="shared" si="8" ref="D16:E16">SUM(D17:D21)</f>
        <v>9514869.96</v>
      </c>
      <c r="E16" s="23">
        <f t="shared" si="8"/>
        <v>7636171.47</v>
      </c>
      <c r="F16" s="24">
        <f t="shared" si="1"/>
        <v>100.10072271400419</v>
      </c>
      <c r="G16" s="24">
        <f t="shared" si="2"/>
        <v>80.25513225195985</v>
      </c>
      <c r="H16" s="23">
        <f>SUM(H17:H21)</f>
        <v>7154671.2</v>
      </c>
      <c r="I16" s="24">
        <f t="shared" si="3"/>
        <v>93.78885226906405</v>
      </c>
      <c r="J16" s="24">
        <f t="shared" si="4"/>
        <v>75.19462935466119</v>
      </c>
      <c r="K16" s="23">
        <f>SUM(K17:K21)</f>
        <v>7154671.2</v>
      </c>
      <c r="L16" s="24">
        <f t="shared" si="5"/>
        <v>93.78885226906405</v>
      </c>
      <c r="M16" s="24">
        <f t="shared" si="6"/>
        <v>75.19462935466119</v>
      </c>
    </row>
    <row r="17" spans="1:13" ht="15" outlineLevel="1">
      <c r="A17" s="15" t="s">
        <v>39</v>
      </c>
      <c r="B17" s="16" t="s">
        <v>11</v>
      </c>
      <c r="C17" s="21">
        <v>101433.22</v>
      </c>
      <c r="D17" s="21">
        <v>152389.22</v>
      </c>
      <c r="E17" s="21">
        <v>153039.22</v>
      </c>
      <c r="F17" s="22">
        <f t="shared" si="1"/>
        <v>150.8768231946102</v>
      </c>
      <c r="G17" s="22">
        <f t="shared" si="2"/>
        <v>100.42653935757397</v>
      </c>
      <c r="H17" s="21">
        <v>48303</v>
      </c>
      <c r="I17" s="22">
        <f t="shared" si="3"/>
        <v>47.62049356216829</v>
      </c>
      <c r="J17" s="22">
        <f t="shared" si="4"/>
        <v>31.697123982916903</v>
      </c>
      <c r="K17" s="21">
        <v>48303</v>
      </c>
      <c r="L17" s="22">
        <f t="shared" si="5"/>
        <v>47.62049356216829</v>
      </c>
      <c r="M17" s="22">
        <f t="shared" si="6"/>
        <v>31.697123982916903</v>
      </c>
    </row>
    <row r="18" spans="1:13" ht="15" outlineLevel="1">
      <c r="A18" s="15" t="s">
        <v>40</v>
      </c>
      <c r="B18" s="16" t="s">
        <v>12</v>
      </c>
      <c r="C18" s="21">
        <v>353802.08</v>
      </c>
      <c r="D18" s="21">
        <v>700000</v>
      </c>
      <c r="E18" s="21">
        <v>300000</v>
      </c>
      <c r="F18" s="22">
        <f t="shared" si="1"/>
        <v>84.79317023800425</v>
      </c>
      <c r="G18" s="22">
        <f t="shared" si="2"/>
        <v>42.857142857142854</v>
      </c>
      <c r="H18" s="21">
        <v>100000</v>
      </c>
      <c r="I18" s="22">
        <f t="shared" si="3"/>
        <v>28.26439007933475</v>
      </c>
      <c r="J18" s="22">
        <f t="shared" si="4"/>
        <v>14.285714285714285</v>
      </c>
      <c r="K18" s="21">
        <v>100000</v>
      </c>
      <c r="L18" s="22">
        <f t="shared" si="5"/>
        <v>28.26439007933475</v>
      </c>
      <c r="M18" s="22">
        <f t="shared" si="6"/>
        <v>14.285714285714285</v>
      </c>
    </row>
    <row r="19" spans="1:13" ht="15" outlineLevel="1">
      <c r="A19" s="15" t="s">
        <v>41</v>
      </c>
      <c r="B19" s="16" t="s">
        <v>13</v>
      </c>
      <c r="C19" s="21">
        <v>1900000</v>
      </c>
      <c r="D19" s="21">
        <v>2092044.1</v>
      </c>
      <c r="E19" s="21">
        <v>2273132.25</v>
      </c>
      <c r="F19" s="22">
        <f t="shared" si="1"/>
        <v>119.63853947368422</v>
      </c>
      <c r="G19" s="22">
        <f t="shared" si="2"/>
        <v>108.65603884736463</v>
      </c>
      <c r="H19" s="21">
        <v>1900000</v>
      </c>
      <c r="I19" s="22">
        <f t="shared" si="3"/>
        <v>100</v>
      </c>
      <c r="J19" s="22">
        <f t="shared" si="4"/>
        <v>90.82026521333847</v>
      </c>
      <c r="K19" s="21">
        <v>1900000</v>
      </c>
      <c r="L19" s="22">
        <f t="shared" si="5"/>
        <v>100</v>
      </c>
      <c r="M19" s="22">
        <f t="shared" si="6"/>
        <v>90.82026521333847</v>
      </c>
    </row>
    <row r="20" spans="1:13" ht="15" outlineLevel="1">
      <c r="A20" s="15" t="s">
        <v>42</v>
      </c>
      <c r="B20" s="16" t="s">
        <v>14</v>
      </c>
      <c r="C20" s="21">
        <v>4827752.55</v>
      </c>
      <c r="D20" s="21">
        <v>5370436.64</v>
      </c>
      <c r="E20" s="21">
        <v>4360000</v>
      </c>
      <c r="F20" s="22">
        <f t="shared" si="1"/>
        <v>90.31117388151968</v>
      </c>
      <c r="G20" s="22">
        <f t="shared" si="2"/>
        <v>81.18520508231897</v>
      </c>
      <c r="H20" s="21">
        <v>4406368.2</v>
      </c>
      <c r="I20" s="22">
        <f t="shared" si="3"/>
        <v>91.27162493032085</v>
      </c>
      <c r="J20" s="22">
        <f t="shared" si="4"/>
        <v>82.04860229018549</v>
      </c>
      <c r="K20" s="21">
        <f>3406368.2+1000000</f>
        <v>4406368.2</v>
      </c>
      <c r="L20" s="22">
        <f t="shared" si="5"/>
        <v>91.27162493032085</v>
      </c>
      <c r="M20" s="22">
        <f t="shared" si="6"/>
        <v>82.04860229018549</v>
      </c>
    </row>
    <row r="21" spans="1:13" ht="15" outlineLevel="1">
      <c r="A21" s="15" t="s">
        <v>43</v>
      </c>
      <c r="B21" s="16" t="s">
        <v>15</v>
      </c>
      <c r="C21" s="21">
        <v>445500</v>
      </c>
      <c r="D21" s="21">
        <v>1200000</v>
      </c>
      <c r="E21" s="21">
        <v>550000</v>
      </c>
      <c r="F21" s="22">
        <f t="shared" si="1"/>
        <v>123.45679012345678</v>
      </c>
      <c r="G21" s="22">
        <f t="shared" si="2"/>
        <v>45.83333333333333</v>
      </c>
      <c r="H21" s="21">
        <v>700000</v>
      </c>
      <c r="I21" s="22">
        <f t="shared" si="3"/>
        <v>157.12682379349044</v>
      </c>
      <c r="J21" s="22">
        <f t="shared" si="4"/>
        <v>58.333333333333336</v>
      </c>
      <c r="K21" s="21">
        <f>200000+500000</f>
        <v>700000</v>
      </c>
      <c r="L21" s="22">
        <f t="shared" si="5"/>
        <v>157.12682379349044</v>
      </c>
      <c r="M21" s="22">
        <f t="shared" si="6"/>
        <v>58.333333333333336</v>
      </c>
    </row>
    <row r="22" spans="1:13" ht="21" customHeight="1">
      <c r="A22" s="13" t="s">
        <v>44</v>
      </c>
      <c r="B22" s="17" t="s">
        <v>16</v>
      </c>
      <c r="C22" s="23">
        <f>SUM(C23:C25)</f>
        <v>5003188.720000001</v>
      </c>
      <c r="D22" s="23">
        <f aca="true" t="shared" si="9" ref="D22:E22">SUM(D23:D25)</f>
        <v>11147443.17</v>
      </c>
      <c r="E22" s="23">
        <f t="shared" si="9"/>
        <v>4529184.88</v>
      </c>
      <c r="F22" s="24">
        <f t="shared" si="1"/>
        <v>90.52596520884384</v>
      </c>
      <c r="G22" s="24">
        <f t="shared" si="2"/>
        <v>40.6298091044675</v>
      </c>
      <c r="H22" s="23">
        <f>SUM(H23:H25)</f>
        <v>2485338.56</v>
      </c>
      <c r="I22" s="24">
        <f t="shared" si="3"/>
        <v>49.67509120863224</v>
      </c>
      <c r="J22" s="24">
        <f t="shared" si="4"/>
        <v>22.295144474820408</v>
      </c>
      <c r="K22" s="23">
        <f>SUM(K23:K25)</f>
        <v>2485338.56</v>
      </c>
      <c r="L22" s="24">
        <f t="shared" si="5"/>
        <v>49.67509120863224</v>
      </c>
      <c r="M22" s="24">
        <f t="shared" si="6"/>
        <v>22.295144474820408</v>
      </c>
    </row>
    <row r="23" spans="1:13" ht="15">
      <c r="A23" s="15" t="s">
        <v>45</v>
      </c>
      <c r="B23" s="18" t="s">
        <v>35</v>
      </c>
      <c r="C23" s="21">
        <v>879028.68</v>
      </c>
      <c r="D23" s="21">
        <v>1131555.42</v>
      </c>
      <c r="E23" s="21">
        <v>688504.34</v>
      </c>
      <c r="F23" s="22">
        <f t="shared" si="1"/>
        <v>78.3255831880252</v>
      </c>
      <c r="G23" s="22">
        <f t="shared" si="2"/>
        <v>60.84583466534939</v>
      </c>
      <c r="H23" s="21">
        <v>458341.38</v>
      </c>
      <c r="I23" s="22">
        <f t="shared" si="3"/>
        <v>52.14180042453223</v>
      </c>
      <c r="J23" s="22">
        <f t="shared" si="4"/>
        <v>40.50542924358049</v>
      </c>
      <c r="K23" s="21">
        <v>458341.38</v>
      </c>
      <c r="L23" s="22">
        <f t="shared" si="5"/>
        <v>52.14180042453223</v>
      </c>
      <c r="M23" s="22">
        <f t="shared" si="6"/>
        <v>40.50542924358049</v>
      </c>
    </row>
    <row r="24" spans="1:13" ht="15" outlineLevel="1">
      <c r="A24" s="15" t="s">
        <v>46</v>
      </c>
      <c r="B24" s="18" t="s">
        <v>17</v>
      </c>
      <c r="C24" s="21">
        <v>1919244.87</v>
      </c>
      <c r="D24" s="21">
        <v>8261946.43</v>
      </c>
      <c r="E24" s="21">
        <v>2171923.76</v>
      </c>
      <c r="F24" s="22">
        <f t="shared" si="1"/>
        <v>113.16553681865513</v>
      </c>
      <c r="G24" s="22">
        <f t="shared" si="2"/>
        <v>26.28828180383154</v>
      </c>
      <c r="H24" s="21">
        <v>1423497.53</v>
      </c>
      <c r="I24" s="22">
        <f t="shared" si="3"/>
        <v>74.16966705243819</v>
      </c>
      <c r="J24" s="22">
        <f t="shared" si="4"/>
        <v>17.229566205260426</v>
      </c>
      <c r="K24" s="21">
        <v>1423497.53</v>
      </c>
      <c r="L24" s="22">
        <f t="shared" si="5"/>
        <v>74.16966705243819</v>
      </c>
      <c r="M24" s="22">
        <f t="shared" si="6"/>
        <v>17.229566205260426</v>
      </c>
    </row>
    <row r="25" spans="1:13" ht="15" outlineLevel="1">
      <c r="A25" s="15" t="s">
        <v>47</v>
      </c>
      <c r="B25" s="18" t="s">
        <v>18</v>
      </c>
      <c r="C25" s="21">
        <v>2204915.17</v>
      </c>
      <c r="D25" s="21">
        <v>1753941.32</v>
      </c>
      <c r="E25" s="21">
        <v>1668756.78</v>
      </c>
      <c r="F25" s="22">
        <f t="shared" si="1"/>
        <v>75.68349126102662</v>
      </c>
      <c r="G25" s="22">
        <f t="shared" si="2"/>
        <v>95.1432502884418</v>
      </c>
      <c r="H25" s="21">
        <v>603499.65</v>
      </c>
      <c r="I25" s="22">
        <f t="shared" si="3"/>
        <v>27.370651633731562</v>
      </c>
      <c r="J25" s="22">
        <f t="shared" si="4"/>
        <v>34.4082007258943</v>
      </c>
      <c r="K25" s="21">
        <v>603499.65</v>
      </c>
      <c r="L25" s="22">
        <f t="shared" si="5"/>
        <v>27.370651633731562</v>
      </c>
      <c r="M25" s="22">
        <f t="shared" si="6"/>
        <v>34.4082007258943</v>
      </c>
    </row>
    <row r="26" spans="1:13" ht="15">
      <c r="A26" s="13" t="s">
        <v>48</v>
      </c>
      <c r="B26" s="17" t="s">
        <v>19</v>
      </c>
      <c r="C26" s="23">
        <f>SUM(C27:C32)</f>
        <v>213164075.70000002</v>
      </c>
      <c r="D26" s="23">
        <f aca="true" t="shared" si="10" ref="D26:E26">SUM(D27:D32)</f>
        <v>229777636.11</v>
      </c>
      <c r="E26" s="23">
        <f t="shared" si="10"/>
        <v>217191388.32000002</v>
      </c>
      <c r="F26" s="24">
        <f t="shared" si="1"/>
        <v>101.88930175348492</v>
      </c>
      <c r="G26" s="24">
        <f t="shared" si="2"/>
        <v>94.5224226329952</v>
      </c>
      <c r="H26" s="23">
        <f>SUM(H27:H32)</f>
        <v>203320687.15</v>
      </c>
      <c r="I26" s="24">
        <f t="shared" si="3"/>
        <v>95.38224791505053</v>
      </c>
      <c r="J26" s="24">
        <f t="shared" si="4"/>
        <v>88.48584683527059</v>
      </c>
      <c r="K26" s="23">
        <f>SUM(K27:K32)</f>
        <v>203320687.15</v>
      </c>
      <c r="L26" s="24">
        <f t="shared" si="5"/>
        <v>95.38224791505053</v>
      </c>
      <c r="M26" s="24">
        <f t="shared" si="6"/>
        <v>88.48584683527059</v>
      </c>
    </row>
    <row r="27" spans="1:13" ht="15" outlineLevel="1">
      <c r="A27" s="15" t="s">
        <v>49</v>
      </c>
      <c r="B27" s="16" t="s">
        <v>20</v>
      </c>
      <c r="C27" s="21">
        <v>70269364.38</v>
      </c>
      <c r="D27" s="25">
        <v>74377614.07</v>
      </c>
      <c r="E27" s="21">
        <v>68487311.34</v>
      </c>
      <c r="F27" s="22">
        <f t="shared" si="1"/>
        <v>97.46396874979105</v>
      </c>
      <c r="G27" s="22">
        <f t="shared" si="2"/>
        <v>92.08054358337392</v>
      </c>
      <c r="H27" s="21">
        <v>67438560.89</v>
      </c>
      <c r="I27" s="22">
        <f t="shared" si="3"/>
        <v>95.9714969461063</v>
      </c>
      <c r="J27" s="22">
        <f t="shared" si="4"/>
        <v>90.67050850344654</v>
      </c>
      <c r="K27" s="21">
        <v>67438560.89</v>
      </c>
      <c r="L27" s="22">
        <f t="shared" si="5"/>
        <v>95.9714969461063</v>
      </c>
      <c r="M27" s="22">
        <f t="shared" si="6"/>
        <v>90.67050850344654</v>
      </c>
    </row>
    <row r="28" spans="1:13" ht="15" outlineLevel="1">
      <c r="A28" s="15" t="s">
        <v>50</v>
      </c>
      <c r="B28" s="16" t="s">
        <v>21</v>
      </c>
      <c r="C28" s="21">
        <v>110525081.79</v>
      </c>
      <c r="D28" s="25">
        <v>120976459.05</v>
      </c>
      <c r="E28" s="21">
        <v>115748675.47</v>
      </c>
      <c r="F28" s="22">
        <f t="shared" si="1"/>
        <v>104.72616133406257</v>
      </c>
      <c r="G28" s="22">
        <f t="shared" si="2"/>
        <v>95.67867697479943</v>
      </c>
      <c r="H28" s="21">
        <v>107799617.12</v>
      </c>
      <c r="I28" s="22">
        <f t="shared" si="3"/>
        <v>97.53407586236538</v>
      </c>
      <c r="J28" s="22">
        <f t="shared" si="4"/>
        <v>89.10792890329682</v>
      </c>
      <c r="K28" s="21">
        <v>107799617.12</v>
      </c>
      <c r="L28" s="22">
        <f t="shared" si="5"/>
        <v>97.53407586236538</v>
      </c>
      <c r="M28" s="22">
        <f t="shared" si="6"/>
        <v>89.10792890329682</v>
      </c>
    </row>
    <row r="29" spans="1:13" ht="15" outlineLevel="1">
      <c r="A29" s="15" t="s">
        <v>51</v>
      </c>
      <c r="B29" s="16" t="s">
        <v>22</v>
      </c>
      <c r="C29" s="21">
        <v>16903917.2</v>
      </c>
      <c r="D29" s="25">
        <v>18781233.89</v>
      </c>
      <c r="E29" s="21">
        <v>17612201.19</v>
      </c>
      <c r="F29" s="22">
        <f t="shared" si="1"/>
        <v>104.19005832565249</v>
      </c>
      <c r="G29" s="22">
        <f t="shared" si="2"/>
        <v>93.77552770575714</v>
      </c>
      <c r="H29" s="21">
        <f>12242849.95+305300+1580520.67</f>
        <v>14128670.62</v>
      </c>
      <c r="I29" s="22">
        <f t="shared" si="3"/>
        <v>83.58222802937061</v>
      </c>
      <c r="J29" s="22">
        <f t="shared" si="4"/>
        <v>75.22759528341084</v>
      </c>
      <c r="K29" s="21">
        <f>12242849.95+305300+1580520.67</f>
        <v>14128670.62</v>
      </c>
      <c r="L29" s="22">
        <f t="shared" si="5"/>
        <v>83.58222802937061</v>
      </c>
      <c r="M29" s="22">
        <f t="shared" si="6"/>
        <v>75.22759528341084</v>
      </c>
    </row>
    <row r="30" spans="1:13" ht="30" outlineLevel="1">
      <c r="A30" s="15" t="s">
        <v>52</v>
      </c>
      <c r="B30" s="16" t="s">
        <v>23</v>
      </c>
      <c r="C30" s="21">
        <v>89300</v>
      </c>
      <c r="D30" s="25">
        <v>120634</v>
      </c>
      <c r="E30" s="21">
        <v>125000</v>
      </c>
      <c r="F30" s="22">
        <f t="shared" si="1"/>
        <v>139.97760358342666</v>
      </c>
      <c r="G30" s="22">
        <f t="shared" si="2"/>
        <v>103.61921183082714</v>
      </c>
      <c r="H30" s="21">
        <v>122700</v>
      </c>
      <c r="I30" s="22">
        <f t="shared" si="3"/>
        <v>137.4020156774916</v>
      </c>
      <c r="J30" s="22">
        <f t="shared" si="4"/>
        <v>101.71261833313991</v>
      </c>
      <c r="K30" s="21">
        <v>122700</v>
      </c>
      <c r="L30" s="22">
        <f t="shared" si="5"/>
        <v>137.4020156774916</v>
      </c>
      <c r="M30" s="22">
        <f t="shared" si="6"/>
        <v>101.71261833313991</v>
      </c>
    </row>
    <row r="31" spans="1:13" ht="15" outlineLevel="1">
      <c r="A31" s="15" t="s">
        <v>53</v>
      </c>
      <c r="B31" s="16" t="s">
        <v>24</v>
      </c>
      <c r="C31" s="21">
        <v>4424262.68</v>
      </c>
      <c r="D31" s="25">
        <v>4179297.11</v>
      </c>
      <c r="E31" s="21">
        <v>3827078.99</v>
      </c>
      <c r="F31" s="22">
        <f t="shared" si="1"/>
        <v>86.50207428461279</v>
      </c>
      <c r="G31" s="22">
        <f t="shared" si="2"/>
        <v>91.57231202449735</v>
      </c>
      <c r="H31" s="21">
        <v>3257303.77</v>
      </c>
      <c r="I31" s="22">
        <f t="shared" si="3"/>
        <v>73.6236522466157</v>
      </c>
      <c r="J31" s="22">
        <f t="shared" si="4"/>
        <v>77.93903338927727</v>
      </c>
      <c r="K31" s="21">
        <v>3257303.77</v>
      </c>
      <c r="L31" s="22">
        <f t="shared" si="5"/>
        <v>73.6236522466157</v>
      </c>
      <c r="M31" s="22">
        <f t="shared" si="6"/>
        <v>77.93903338927727</v>
      </c>
    </row>
    <row r="32" spans="1:13" ht="15" outlineLevel="1">
      <c r="A32" s="15" t="s">
        <v>54</v>
      </c>
      <c r="B32" s="16" t="s">
        <v>25</v>
      </c>
      <c r="C32" s="21">
        <v>10952149.65</v>
      </c>
      <c r="D32" s="25">
        <v>11342397.99</v>
      </c>
      <c r="E32" s="21">
        <v>11391121.33</v>
      </c>
      <c r="F32" s="22">
        <f t="shared" si="1"/>
        <v>104.00808694209178</v>
      </c>
      <c r="G32" s="22">
        <f t="shared" si="2"/>
        <v>100.4295682451185</v>
      </c>
      <c r="H32" s="21">
        <v>10573834.75</v>
      </c>
      <c r="I32" s="22">
        <f t="shared" si="3"/>
        <v>96.54574752820328</v>
      </c>
      <c r="J32" s="22">
        <f t="shared" si="4"/>
        <v>93.22397926190209</v>
      </c>
      <c r="K32" s="21">
        <v>10573834.75</v>
      </c>
      <c r="L32" s="22">
        <f t="shared" si="5"/>
        <v>96.54574752820328</v>
      </c>
      <c r="M32" s="22">
        <f t="shared" si="6"/>
        <v>93.22397926190209</v>
      </c>
    </row>
    <row r="33" spans="1:13" ht="15">
      <c r="A33" s="13" t="s">
        <v>55</v>
      </c>
      <c r="B33" s="17" t="s">
        <v>26</v>
      </c>
      <c r="C33" s="23">
        <f>C34</f>
        <v>19609330.97</v>
      </c>
      <c r="D33" s="23">
        <f aca="true" t="shared" si="11" ref="D33:E33">D34</f>
        <v>21192329.95</v>
      </c>
      <c r="E33" s="23">
        <f t="shared" si="11"/>
        <v>18761726.64</v>
      </c>
      <c r="F33" s="24">
        <f t="shared" si="1"/>
        <v>95.67754590252603</v>
      </c>
      <c r="G33" s="24">
        <f t="shared" si="2"/>
        <v>88.53074052860337</v>
      </c>
      <c r="H33" s="23">
        <f>H34</f>
        <v>12924534.96</v>
      </c>
      <c r="I33" s="24">
        <f t="shared" si="3"/>
        <v>65.91012707049026</v>
      </c>
      <c r="J33" s="24">
        <f t="shared" si="4"/>
        <v>60.9868522738813</v>
      </c>
      <c r="K33" s="23">
        <f>K34</f>
        <v>12924534.96</v>
      </c>
      <c r="L33" s="24">
        <f t="shared" si="5"/>
        <v>65.91012707049026</v>
      </c>
      <c r="M33" s="24">
        <f t="shared" si="6"/>
        <v>60.9868522738813</v>
      </c>
    </row>
    <row r="34" spans="1:13" ht="15" outlineLevel="1">
      <c r="A34" s="15" t="s">
        <v>56</v>
      </c>
      <c r="B34" s="16" t="s">
        <v>27</v>
      </c>
      <c r="C34" s="21">
        <v>19609330.97</v>
      </c>
      <c r="D34" s="21">
        <v>21192329.95</v>
      </c>
      <c r="E34" s="21">
        <v>18761726.64</v>
      </c>
      <c r="F34" s="22">
        <f t="shared" si="1"/>
        <v>95.67754590252603</v>
      </c>
      <c r="G34" s="22">
        <f t="shared" si="2"/>
        <v>88.53074052860337</v>
      </c>
      <c r="H34" s="21">
        <f>12608339.96+316195</f>
        <v>12924534.96</v>
      </c>
      <c r="I34" s="22">
        <f t="shared" si="3"/>
        <v>65.91012707049026</v>
      </c>
      <c r="J34" s="22">
        <f t="shared" si="4"/>
        <v>60.9868522738813</v>
      </c>
      <c r="K34" s="21">
        <f>12608339.96+316195</f>
        <v>12924534.96</v>
      </c>
      <c r="L34" s="22">
        <f t="shared" si="5"/>
        <v>65.91012707049026</v>
      </c>
      <c r="M34" s="22">
        <f t="shared" si="6"/>
        <v>60.9868522738813</v>
      </c>
    </row>
    <row r="35" spans="1:13" ht="15">
      <c r="A35" s="13" t="s">
        <v>57</v>
      </c>
      <c r="B35" s="17" t="s">
        <v>28</v>
      </c>
      <c r="C35" s="23">
        <f>SUM(C36:C38)</f>
        <v>4273786.79</v>
      </c>
      <c r="D35" s="23">
        <f aca="true" t="shared" si="12" ref="D35:E35">SUM(D36:D38)</f>
        <v>4591211.24</v>
      </c>
      <c r="E35" s="23">
        <f t="shared" si="12"/>
        <v>3651087.16</v>
      </c>
      <c r="F35" s="24">
        <f t="shared" si="1"/>
        <v>85.42979187784893</v>
      </c>
      <c r="G35" s="24">
        <f t="shared" si="2"/>
        <v>79.52339740307832</v>
      </c>
      <c r="H35" s="23">
        <f>SUM(H36:H38)</f>
        <v>11373071.99</v>
      </c>
      <c r="I35" s="24">
        <f t="shared" si="3"/>
        <v>266.1122921857316</v>
      </c>
      <c r="J35" s="24">
        <f t="shared" si="4"/>
        <v>247.71397776069216</v>
      </c>
      <c r="K35" s="23">
        <f>SUM(K36:K38)</f>
        <v>3899851.99</v>
      </c>
      <c r="L35" s="24">
        <f t="shared" si="5"/>
        <v>91.25050409919957</v>
      </c>
      <c r="M35" s="24">
        <f t="shared" si="6"/>
        <v>84.9416806620294</v>
      </c>
    </row>
    <row r="36" spans="1:13" ht="15" outlineLevel="1">
      <c r="A36" s="15" t="s">
        <v>58</v>
      </c>
      <c r="B36" s="16" t="s">
        <v>29</v>
      </c>
      <c r="C36" s="21">
        <v>1510947.18</v>
      </c>
      <c r="D36" s="21">
        <v>1533498.25</v>
      </c>
      <c r="E36" s="21">
        <v>1533498.25</v>
      </c>
      <c r="F36" s="22">
        <f t="shared" si="1"/>
        <v>101.4925121340112</v>
      </c>
      <c r="G36" s="22">
        <f t="shared" si="2"/>
        <v>100</v>
      </c>
      <c r="H36" s="21">
        <f>179184.75+1562099.33</f>
        <v>1741284.08</v>
      </c>
      <c r="I36" s="22">
        <f t="shared" si="3"/>
        <v>115.24453687388332</v>
      </c>
      <c r="J36" s="22">
        <f t="shared" si="4"/>
        <v>113.54979244351927</v>
      </c>
      <c r="K36" s="21">
        <v>1741284.08</v>
      </c>
      <c r="L36" s="22">
        <f t="shared" si="5"/>
        <v>115.24453687388332</v>
      </c>
      <c r="M36" s="22">
        <f t="shared" si="6"/>
        <v>113.54979244351927</v>
      </c>
    </row>
    <row r="37" spans="1:13" ht="15" outlineLevel="1">
      <c r="A37" s="15" t="s">
        <v>59</v>
      </c>
      <c r="B37" s="16" t="s">
        <v>30</v>
      </c>
      <c r="C37" s="21">
        <v>1393100</v>
      </c>
      <c r="D37" s="21">
        <v>53590.36</v>
      </c>
      <c r="E37" s="21">
        <v>291921.75</v>
      </c>
      <c r="F37" s="22">
        <f t="shared" si="1"/>
        <v>20.954830952551863</v>
      </c>
      <c r="G37" s="22">
        <f t="shared" si="2"/>
        <v>544.7281003523768</v>
      </c>
      <c r="H37" s="21">
        <v>291921.75</v>
      </c>
      <c r="I37" s="22">
        <f t="shared" si="3"/>
        <v>20.954830952551863</v>
      </c>
      <c r="J37" s="22">
        <f t="shared" si="4"/>
        <v>544.7281003523768</v>
      </c>
      <c r="K37" s="21">
        <f>178991.5+112930.25</f>
        <v>291921.75</v>
      </c>
      <c r="L37" s="22">
        <f t="shared" si="5"/>
        <v>20.954830952551863</v>
      </c>
      <c r="M37" s="22">
        <f t="shared" si="6"/>
        <v>544.7281003523768</v>
      </c>
    </row>
    <row r="38" spans="1:13" ht="15" outlineLevel="1">
      <c r="A38" s="15" t="s">
        <v>60</v>
      </c>
      <c r="B38" s="16" t="s">
        <v>31</v>
      </c>
      <c r="C38" s="21">
        <v>1369739.61</v>
      </c>
      <c r="D38" s="21">
        <v>3004122.63</v>
      </c>
      <c r="E38" s="21">
        <v>1825667.16</v>
      </c>
      <c r="F38" s="22">
        <f t="shared" si="1"/>
        <v>133.2857096831711</v>
      </c>
      <c r="G38" s="22">
        <f t="shared" si="2"/>
        <v>60.77205842958547</v>
      </c>
      <c r="H38" s="21">
        <v>9339866.16</v>
      </c>
      <c r="I38" s="22">
        <f t="shared" si="3"/>
        <v>681.8716558835587</v>
      </c>
      <c r="J38" s="22">
        <f t="shared" si="4"/>
        <v>310.90162787395934</v>
      </c>
      <c r="K38" s="21">
        <v>1866646.16</v>
      </c>
      <c r="L38" s="22">
        <f t="shared" si="5"/>
        <v>136.27744619285704</v>
      </c>
      <c r="M38" s="22">
        <f t="shared" si="6"/>
        <v>62.13615054722317</v>
      </c>
    </row>
    <row r="39" spans="1:13" ht="15">
      <c r="A39" s="13" t="s">
        <v>61</v>
      </c>
      <c r="B39" s="17" t="s">
        <v>32</v>
      </c>
      <c r="C39" s="23">
        <f>C40</f>
        <v>455000</v>
      </c>
      <c r="D39" s="23">
        <f aca="true" t="shared" si="13" ref="D39:E39">D40</f>
        <v>387000</v>
      </c>
      <c r="E39" s="23">
        <f t="shared" si="13"/>
        <v>387000</v>
      </c>
      <c r="F39" s="22">
        <f t="shared" si="1"/>
        <v>85.05494505494505</v>
      </c>
      <c r="G39" s="24">
        <f t="shared" si="2"/>
        <v>100</v>
      </c>
      <c r="H39" s="23">
        <f>H40</f>
        <v>441000</v>
      </c>
      <c r="I39" s="24">
        <f t="shared" si="3"/>
        <v>96.92307692307692</v>
      </c>
      <c r="J39" s="24">
        <f t="shared" si="4"/>
        <v>113.95348837209302</v>
      </c>
      <c r="K39" s="23">
        <f>K40</f>
        <v>441000</v>
      </c>
      <c r="L39" s="24">
        <f t="shared" si="5"/>
        <v>96.92307692307692</v>
      </c>
      <c r="M39" s="24">
        <f t="shared" si="6"/>
        <v>113.95348837209302</v>
      </c>
    </row>
    <row r="40" spans="1:13" ht="15" outlineLevel="1">
      <c r="A40" s="15" t="s">
        <v>62</v>
      </c>
      <c r="B40" s="16" t="s">
        <v>33</v>
      </c>
      <c r="C40" s="21">
        <v>455000</v>
      </c>
      <c r="D40" s="21">
        <v>387000</v>
      </c>
      <c r="E40" s="21">
        <v>387000</v>
      </c>
      <c r="F40" s="22">
        <f t="shared" si="1"/>
        <v>85.05494505494505</v>
      </c>
      <c r="G40" s="22">
        <f t="shared" si="2"/>
        <v>100</v>
      </c>
      <c r="H40" s="21">
        <v>441000</v>
      </c>
      <c r="I40" s="22">
        <f t="shared" si="3"/>
        <v>96.92307692307692</v>
      </c>
      <c r="J40" s="22">
        <f t="shared" si="4"/>
        <v>113.95348837209302</v>
      </c>
      <c r="K40" s="21">
        <v>441000</v>
      </c>
      <c r="L40" s="22">
        <f t="shared" si="5"/>
        <v>96.92307692307692</v>
      </c>
      <c r="M40" s="22">
        <f t="shared" si="6"/>
        <v>113.95348837209302</v>
      </c>
    </row>
    <row r="41" spans="1:13" ht="21" customHeight="1">
      <c r="A41" s="29" t="s">
        <v>80</v>
      </c>
      <c r="B41" s="29"/>
      <c r="C41" s="26">
        <f>C6+C14+C16+C22+C26+C33+C35+C39</f>
        <v>304409758.42</v>
      </c>
      <c r="D41" s="26">
        <f aca="true" t="shared" si="14" ref="D41:E41">D6+D14+D16+D22+D26+D33+D35+D39</f>
        <v>334119807.8</v>
      </c>
      <c r="E41" s="26">
        <f t="shared" si="14"/>
        <v>308850865.86</v>
      </c>
      <c r="F41" s="24">
        <f t="shared" si="1"/>
        <v>101.45892413668045</v>
      </c>
      <c r="G41" s="20">
        <f t="shared" si="2"/>
        <v>92.43716135646598</v>
      </c>
      <c r="H41" s="26">
        <f>H6+H14+H16+H22+H26+H33+H35+H39</f>
        <v>284122052.16</v>
      </c>
      <c r="I41" s="20">
        <f t="shared" si="3"/>
        <v>93.33539556507625</v>
      </c>
      <c r="J41" s="20">
        <f t="shared" si="4"/>
        <v>85.03597976749465</v>
      </c>
      <c r="K41" s="26">
        <f>K6+K14+K16+K22+K26+K33+K35+K39</f>
        <v>276642922.16</v>
      </c>
      <c r="L41" s="20">
        <f t="shared" si="5"/>
        <v>90.87846710167237</v>
      </c>
      <c r="M41" s="20">
        <f t="shared" si="6"/>
        <v>82.79752223657302</v>
      </c>
    </row>
    <row r="42" spans="1:13" ht="15">
      <c r="A42" s="30"/>
      <c r="B42" s="30"/>
      <c r="C42" s="31"/>
      <c r="D42" s="31"/>
      <c r="E42" s="31"/>
      <c r="F42" s="31"/>
      <c r="G42" s="31"/>
      <c r="H42" s="31"/>
      <c r="I42" s="31"/>
      <c r="J42" s="31"/>
      <c r="K42" s="31"/>
      <c r="L42" s="3"/>
      <c r="M42" s="3"/>
    </row>
    <row r="43" ht="15">
      <c r="D43" s="12"/>
    </row>
  </sheetData>
  <mergeCells count="4">
    <mergeCell ref="A2:K2"/>
    <mergeCell ref="A41:B41"/>
    <mergeCell ref="A42:K42"/>
    <mergeCell ref="A1:M1"/>
  </mergeCells>
  <printOptions/>
  <pageMargins left="0.7875" right="0.5902778" top="0.5902778" bottom="0.5902778" header="0.39375" footer="0.5118055"/>
  <pageSetup blackAndWhite="1" fitToHeight="0" fitToWidth="1" horizontalDpi="600" verticalDpi="600" orientation="landscape" paperSize="9" scale="5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67F2628-A8B3-4A16-B476-ECFAF188749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Елесина Алена Сергеевна</dc:creator>
  <cp:keywords/>
  <dc:description/>
  <cp:lastModifiedBy>1</cp:lastModifiedBy>
  <cp:lastPrinted>2018-11-09T10:01:11Z</cp:lastPrinted>
  <dcterms:created xsi:type="dcterms:W3CDTF">2018-10-31T12:49:20Z</dcterms:created>
  <dcterms:modified xsi:type="dcterms:W3CDTF">2019-11-13T06:31:20Z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01.09.2016 10_57_40)(5).xlsx</vt:lpwstr>
  </property>
  <property fmtid="{D5CDD505-2E9C-101B-9397-08002B2CF9AE}" pid="3" name="Название отчета">
    <vt:lpwstr>Вариант (новый от 01.09.2016 10_57_40)(5).xlsx</vt:lpwstr>
  </property>
  <property fmtid="{D5CDD505-2E9C-101B-9397-08002B2CF9AE}" pid="4" name="Версия клиента">
    <vt:lpwstr>18.4.7.10170</vt:lpwstr>
  </property>
  <property fmtid="{D5CDD505-2E9C-101B-9397-08002B2CF9AE}" pid="5" name="Версия базы">
    <vt:lpwstr>18.4.4202.53846283</vt:lpwstr>
  </property>
  <property fmtid="{D5CDD505-2E9C-101B-9397-08002B2CF9AE}" pid="6" name="Тип сервера">
    <vt:lpwstr>MSSQL</vt:lpwstr>
  </property>
  <property fmtid="{D5CDD505-2E9C-101B-9397-08002B2CF9AE}" pid="7" name="Сервер">
    <vt:lpwstr>depo-2009</vt:lpwstr>
  </property>
  <property fmtid="{D5CDD505-2E9C-101B-9397-08002B2CF9AE}" pid="8" name="База">
    <vt:lpwstr>iv2018</vt:lpwstr>
  </property>
  <property fmtid="{D5CDD505-2E9C-101B-9397-08002B2CF9AE}" pid="9" name="Пользователь">
    <vt:lpwstr>елесина</vt:lpwstr>
  </property>
  <property fmtid="{D5CDD505-2E9C-101B-9397-08002B2CF9AE}" pid="10" name="Шаблон">
    <vt:lpwstr>sqr_rosp_svod2016</vt:lpwstr>
  </property>
  <property fmtid="{D5CDD505-2E9C-101B-9397-08002B2CF9AE}" pid="11" name="Локальная база">
    <vt:lpwstr>используется</vt:lpwstr>
  </property>
</Properties>
</file>